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280" tabRatio="533" activeTab="1"/>
  </bookViews>
  <sheets>
    <sheet name="Full" sheetId="1" r:id="rId1"/>
    <sheet name="Za |MZ" sheetId="2" r:id="rId2"/>
    <sheet name="Sheet3" sheetId="3" r:id="rId3"/>
  </sheets>
  <definedNames>
    <definedName name="_xlnm.Print_Area" localSheetId="0">Full!$A$1:$K$387</definedName>
    <definedName name="_xlnm.Print_Area" localSheetId="1">'Za |MZ'!$A$1:$H$342</definedName>
  </definedNames>
  <calcPr calcId="145621"/>
</workbook>
</file>

<file path=xl/calcChain.xml><?xml version="1.0" encoding="utf-8"?>
<calcChain xmlns="http://schemas.openxmlformats.org/spreadsheetml/2006/main">
  <c r="G9" i="2" l="1"/>
  <c r="G11" i="2"/>
  <c r="G13" i="2"/>
  <c r="G15" i="2"/>
  <c r="G17" i="2"/>
  <c r="G19" i="2"/>
  <c r="G21" i="2"/>
  <c r="G23" i="2"/>
  <c r="G25" i="2"/>
  <c r="G27" i="2"/>
  <c r="G29" i="2"/>
  <c r="G31" i="2"/>
  <c r="G33" i="2"/>
  <c r="G35" i="2"/>
  <c r="G37" i="2"/>
  <c r="G39" i="2"/>
  <c r="G41" i="2"/>
  <c r="G43" i="2"/>
  <c r="G45" i="2"/>
  <c r="G47" i="2"/>
  <c r="G49" i="2"/>
  <c r="G51" i="2"/>
  <c r="G53" i="2"/>
  <c r="G55" i="2"/>
  <c r="G57" i="2"/>
  <c r="G59" i="2"/>
  <c r="G61" i="2"/>
  <c r="G63" i="2"/>
  <c r="G65" i="2"/>
  <c r="G67" i="2"/>
  <c r="G70" i="2"/>
  <c r="G71" i="2"/>
  <c r="G72" i="2"/>
  <c r="G73" i="2"/>
  <c r="G74" i="2"/>
  <c r="G75" i="2"/>
  <c r="G76" i="2"/>
  <c r="G77" i="2"/>
  <c r="G78" i="2"/>
  <c r="G81" i="2" s="1"/>
  <c r="G79" i="2"/>
  <c r="G80" i="2"/>
  <c r="G82" i="2"/>
  <c r="G84" i="2"/>
  <c r="G86" i="2"/>
  <c r="G88" i="2"/>
  <c r="G90" i="2"/>
  <c r="G92" i="2"/>
  <c r="G94" i="2"/>
  <c r="G96" i="2"/>
  <c r="G98" i="2"/>
  <c r="G100" i="2"/>
  <c r="G102" i="2"/>
  <c r="G106" i="2"/>
  <c r="G107" i="2"/>
  <c r="G108" i="2"/>
  <c r="G109" i="2"/>
  <c r="G110" i="2"/>
  <c r="G111" i="2"/>
  <c r="G114" i="2"/>
  <c r="G115" i="2"/>
  <c r="G116" i="2"/>
  <c r="G117" i="2"/>
  <c r="G118" i="2"/>
  <c r="G119" i="2"/>
  <c r="G120" i="2"/>
  <c r="G121" i="2"/>
  <c r="G122" i="2"/>
  <c r="G124" i="2"/>
  <c r="G126" i="2"/>
  <c r="G129" i="2"/>
  <c r="G132" i="2"/>
  <c r="G133" i="2"/>
  <c r="G134" i="2" s="1"/>
  <c r="G136" i="2"/>
  <c r="G137" i="2"/>
  <c r="G138" i="2" s="1"/>
  <c r="G139" i="2"/>
  <c r="G142" i="2"/>
  <c r="G144" i="2"/>
  <c r="G146" i="2"/>
  <c r="G149" i="2"/>
  <c r="G151" i="2"/>
  <c r="G154" i="2"/>
  <c r="G155" i="2"/>
  <c r="G156" i="2"/>
  <c r="G157" i="2"/>
  <c r="G158" i="2"/>
  <c r="G159" i="2"/>
  <c r="G160" i="2"/>
  <c r="G161" i="2"/>
  <c r="G162" i="2"/>
  <c r="G163" i="2" s="1"/>
  <c r="G164" i="2"/>
  <c r="G166" i="2"/>
  <c r="G169" i="2"/>
  <c r="G170" i="2"/>
  <c r="G171" i="2" s="1"/>
  <c r="G172" i="2"/>
  <c r="G173" i="2"/>
  <c r="G174" i="2"/>
  <c r="G175" i="2"/>
  <c r="G178" i="2"/>
  <c r="G179" i="2"/>
  <c r="G180" i="2"/>
  <c r="G181" i="2"/>
  <c r="G182" i="2"/>
  <c r="G185" i="2"/>
  <c r="G186" i="2"/>
  <c r="G187" i="2"/>
  <c r="G188" i="2"/>
  <c r="G189" i="2"/>
  <c r="G192" i="2"/>
  <c r="G193" i="2"/>
  <c r="G194" i="2"/>
  <c r="G195" i="2"/>
  <c r="G196" i="2"/>
  <c r="G197" i="2"/>
  <c r="G198" i="2"/>
  <c r="G199" i="2"/>
  <c r="G200" i="2"/>
  <c r="G203" i="2"/>
  <c r="G206" i="2" s="1"/>
  <c r="G204" i="2"/>
  <c r="G205" i="2"/>
  <c r="G207" i="2"/>
  <c r="G209" i="2"/>
  <c r="G212" i="2"/>
  <c r="G213" i="2"/>
  <c r="G214" i="2"/>
  <c r="G217" i="2"/>
  <c r="G218" i="2"/>
  <c r="G219" i="2"/>
  <c r="G220" i="2"/>
  <c r="G221" i="2"/>
  <c r="G225" i="2"/>
  <c r="G226" i="2"/>
  <c r="G227" i="2"/>
  <c r="G228" i="2"/>
  <c r="G229" i="2"/>
  <c r="G230" i="2"/>
  <c r="G232" i="2"/>
  <c r="G234" i="2"/>
  <c r="G237" i="2"/>
  <c r="G238" i="2"/>
  <c r="G239" i="2"/>
  <c r="G240" i="2"/>
  <c r="G241" i="2"/>
  <c r="G242" i="2"/>
  <c r="G245" i="2"/>
  <c r="G246" i="2"/>
  <c r="G247" i="2"/>
  <c r="G248" i="2"/>
  <c r="G251" i="2"/>
  <c r="G252" i="2"/>
  <c r="G255" i="2" s="1"/>
  <c r="G253" i="2"/>
  <c r="G254" i="2"/>
  <c r="G257" i="2"/>
  <c r="G258" i="2"/>
  <c r="G259" i="2"/>
  <c r="G260" i="2"/>
  <c r="G263" i="2"/>
  <c r="G264" i="2"/>
  <c r="G265" i="2"/>
  <c r="G266" i="2"/>
  <c r="G267" i="2"/>
  <c r="G268" i="2"/>
  <c r="G270" i="2"/>
  <c r="G271" i="2"/>
  <c r="G274" i="2"/>
  <c r="G275" i="2"/>
  <c r="G278" i="2"/>
  <c r="G279" i="2"/>
  <c r="G280" i="2"/>
  <c r="G281" i="2"/>
  <c r="G283" i="2"/>
  <c r="G286" i="2"/>
  <c r="G287" i="2"/>
  <c r="G288" i="2"/>
  <c r="G289" i="2" s="1"/>
  <c r="G290" i="2"/>
  <c r="G293" i="2"/>
  <c r="G294" i="2"/>
  <c r="G295" i="2" s="1"/>
  <c r="G296" i="2"/>
  <c r="G299" i="2"/>
  <c r="G300" i="2"/>
  <c r="G301" i="2" s="1"/>
  <c r="G303" i="2"/>
  <c r="G304" i="2"/>
  <c r="G305" i="2"/>
  <c r="G310" i="2" s="1"/>
  <c r="G306" i="2"/>
  <c r="G307" i="2"/>
  <c r="G308" i="2"/>
  <c r="G309" i="2"/>
  <c r="G312" i="2"/>
  <c r="G313" i="2"/>
  <c r="G314" i="2"/>
  <c r="G315" i="2"/>
  <c r="G316" i="2"/>
  <c r="G317" i="2"/>
  <c r="G320" i="2"/>
  <c r="G322" i="2"/>
  <c r="G324" i="2"/>
  <c r="G326" i="2"/>
  <c r="G328" i="2"/>
  <c r="G330" i="2"/>
  <c r="G332" i="2"/>
  <c r="G334" i="2"/>
  <c r="G336" i="2"/>
  <c r="G338" i="2"/>
  <c r="G231" i="2" l="1"/>
  <c r="G215" i="2"/>
  <c r="G183" i="2"/>
  <c r="G222" i="2"/>
  <c r="G318" i="2"/>
  <c r="G276" i="2"/>
  <c r="G201" i="2"/>
  <c r="G123" i="2"/>
  <c r="G112" i="2"/>
  <c r="G261" i="2"/>
  <c r="G249" i="2"/>
  <c r="G282" i="2"/>
  <c r="G272" i="2"/>
  <c r="G243" i="2"/>
  <c r="G190" i="2"/>
  <c r="G176" i="2"/>
  <c r="G341" i="2"/>
  <c r="H15" i="1"/>
  <c r="H39" i="1" l="1"/>
  <c r="I39" i="1" s="1"/>
  <c r="H31" i="1"/>
  <c r="I31" i="1" s="1"/>
  <c r="H334" i="1" l="1"/>
  <c r="I334" i="1" s="1"/>
  <c r="H11" i="1"/>
  <c r="H189" i="1" l="1"/>
  <c r="I189" i="1" s="1"/>
  <c r="H156" i="1" l="1"/>
  <c r="I156" i="1" s="1"/>
  <c r="H293" i="1" l="1"/>
  <c r="H305" i="1"/>
  <c r="I305" i="1" s="1"/>
  <c r="H308" i="1"/>
  <c r="I308" i="1" s="1"/>
  <c r="H307" i="1"/>
  <c r="I307" i="1" s="1"/>
  <c r="H306" i="1"/>
  <c r="I306" i="1" s="1"/>
  <c r="H304" i="1"/>
  <c r="I304" i="1" s="1"/>
  <c r="H303" i="1"/>
  <c r="I303" i="1" l="1"/>
  <c r="I293" i="1"/>
  <c r="H309" i="1"/>
  <c r="I309" i="1" s="1"/>
  <c r="H246" i="1"/>
  <c r="I246" i="1" s="1"/>
  <c r="H310" i="1" l="1"/>
  <c r="I310" i="1"/>
  <c r="H281" i="1"/>
  <c r="I281" i="1" s="1"/>
  <c r="H248" i="1"/>
  <c r="I248" i="1" s="1"/>
  <c r="H265" i="1"/>
  <c r="I265" i="1" s="1"/>
  <c r="H266" i="1"/>
  <c r="I266" i="1" s="1"/>
  <c r="H232" i="1"/>
  <c r="I232" i="1" s="1"/>
  <c r="H185" i="1"/>
  <c r="H186" i="1"/>
  <c r="I186" i="1" s="1"/>
  <c r="H187" i="1"/>
  <c r="I187" i="1" s="1"/>
  <c r="H188" i="1"/>
  <c r="I188" i="1" s="1"/>
  <c r="H180" i="1"/>
  <c r="I180" i="1" s="1"/>
  <c r="H154" i="1"/>
  <c r="I154" i="1" s="1"/>
  <c r="H175" i="1"/>
  <c r="I175" i="1" s="1"/>
  <c r="H178" i="1"/>
  <c r="H179" i="1"/>
  <c r="I179" i="1" s="1"/>
  <c r="H136" i="1"/>
  <c r="I136" i="1" s="1"/>
  <c r="H137" i="1"/>
  <c r="H142" i="1"/>
  <c r="I142" i="1" s="1"/>
  <c r="H225" i="1"/>
  <c r="H226" i="1"/>
  <c r="I226" i="1" s="1"/>
  <c r="I137" i="1" l="1"/>
  <c r="I138" i="1" s="1"/>
  <c r="H138" i="1"/>
  <c r="I178" i="1"/>
  <c r="I225" i="1"/>
  <c r="I185" i="1"/>
  <c r="I190" i="1" s="1"/>
  <c r="H190" i="1"/>
  <c r="H320" i="1"/>
  <c r="I320" i="1" s="1"/>
  <c r="H326" i="1"/>
  <c r="I326" i="1" s="1"/>
  <c r="H324" i="1"/>
  <c r="I324" i="1" s="1"/>
  <c r="H322" i="1"/>
  <c r="I322" i="1" s="1"/>
  <c r="H338" i="1"/>
  <c r="I338" i="1" s="1"/>
  <c r="H336" i="1"/>
  <c r="I336" i="1" s="1"/>
  <c r="H174" i="1"/>
  <c r="I174" i="1" s="1"/>
  <c r="H182" i="1"/>
  <c r="I182" i="1" s="1"/>
  <c r="H247" i="1"/>
  <c r="I247" i="1" s="1"/>
  <c r="H173" i="1"/>
  <c r="I173" i="1" s="1"/>
  <c r="H181" i="1"/>
  <c r="I181" i="1" s="1"/>
  <c r="H197" i="1"/>
  <c r="I197" i="1" s="1"/>
  <c r="H252" i="1"/>
  <c r="I252" i="1" s="1"/>
  <c r="H253" i="1"/>
  <c r="I253" i="1" s="1"/>
  <c r="H274" i="1"/>
  <c r="H275" i="1"/>
  <c r="I275" i="1" s="1"/>
  <c r="H192" i="1"/>
  <c r="H198" i="1"/>
  <c r="I198" i="1" s="1"/>
  <c r="H234" i="1"/>
  <c r="I234" i="1" s="1"/>
  <c r="H199" i="1"/>
  <c r="I199" i="1" s="1"/>
  <c r="H164" i="1"/>
  <c r="I164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H279" i="1"/>
  <c r="I279" i="1" s="1"/>
  <c r="H280" i="1"/>
  <c r="I280" i="1" s="1"/>
  <c r="H114" i="1"/>
  <c r="I114" i="1" s="1"/>
  <c r="H115" i="1"/>
  <c r="I115" i="1" s="1"/>
  <c r="H107" i="1"/>
  <c r="I107" i="1" s="1"/>
  <c r="H108" i="1"/>
  <c r="I108" i="1" s="1"/>
  <c r="H109" i="1"/>
  <c r="I109" i="1" s="1"/>
  <c r="H110" i="1"/>
  <c r="I110" i="1" s="1"/>
  <c r="H111" i="1"/>
  <c r="H106" i="1"/>
  <c r="I106" i="1" s="1"/>
  <c r="H213" i="1"/>
  <c r="I213" i="1" s="1"/>
  <c r="H214" i="1"/>
  <c r="I214" i="1" s="1"/>
  <c r="H212" i="1"/>
  <c r="H200" i="1"/>
  <c r="I200" i="1" s="1"/>
  <c r="H287" i="1"/>
  <c r="I287" i="1" s="1"/>
  <c r="H288" i="1"/>
  <c r="I288" i="1" s="1"/>
  <c r="H286" i="1"/>
  <c r="H251" i="1"/>
  <c r="H254" i="1"/>
  <c r="I254" i="1" s="1"/>
  <c r="H237" i="1"/>
  <c r="H240" i="1"/>
  <c r="I240" i="1" s="1"/>
  <c r="H264" i="1"/>
  <c r="I264" i="1" s="1"/>
  <c r="H267" i="1"/>
  <c r="I267" i="1" s="1"/>
  <c r="H258" i="1"/>
  <c r="I258" i="1" s="1"/>
  <c r="H259" i="1"/>
  <c r="I259" i="1" s="1"/>
  <c r="H263" i="1"/>
  <c r="H257" i="1"/>
  <c r="H219" i="1"/>
  <c r="I219" i="1" s="1"/>
  <c r="H217" i="1"/>
  <c r="H195" i="1"/>
  <c r="I195" i="1" s="1"/>
  <c r="H194" i="1"/>
  <c r="I194" i="1" s="1"/>
  <c r="H193" i="1"/>
  <c r="I193" i="1" s="1"/>
  <c r="H196" i="1"/>
  <c r="I196" i="1" s="1"/>
  <c r="H159" i="1"/>
  <c r="I159" i="1" s="1"/>
  <c r="H314" i="1"/>
  <c r="I314" i="1" s="1"/>
  <c r="H315" i="1"/>
  <c r="I315" i="1" s="1"/>
  <c r="H316" i="1"/>
  <c r="I316" i="1" s="1"/>
  <c r="H317" i="1"/>
  <c r="I317" i="1" s="1"/>
  <c r="H312" i="1"/>
  <c r="H313" i="1"/>
  <c r="I313" i="1" s="1"/>
  <c r="H283" i="1"/>
  <c r="I283" i="1" s="1"/>
  <c r="H271" i="1"/>
  <c r="I271" i="1" s="1"/>
  <c r="H270" i="1"/>
  <c r="H129" i="1"/>
  <c r="I129" i="1" s="1"/>
  <c r="H126" i="1"/>
  <c r="I126" i="1" s="1"/>
  <c r="H221" i="1"/>
  <c r="I221" i="1" s="1"/>
  <c r="H207" i="1"/>
  <c r="I207" i="1" s="1"/>
  <c r="H290" i="1"/>
  <c r="I290" i="1" s="1"/>
  <c r="H218" i="1"/>
  <c r="I218" i="1" s="1"/>
  <c r="H296" i="1"/>
  <c r="I296" i="1" s="1"/>
  <c r="H300" i="1"/>
  <c r="I300" i="1" s="1"/>
  <c r="H299" i="1"/>
  <c r="H170" i="1"/>
  <c r="I170" i="1" s="1"/>
  <c r="H169" i="1"/>
  <c r="H160" i="1"/>
  <c r="I160" i="1" s="1"/>
  <c r="H294" i="1"/>
  <c r="H172" i="1"/>
  <c r="H239" i="1"/>
  <c r="I239" i="1" s="1"/>
  <c r="H238" i="1"/>
  <c r="I238" i="1" s="1"/>
  <c r="H158" i="1"/>
  <c r="I158" i="1" s="1"/>
  <c r="H157" i="1"/>
  <c r="I157" i="1" s="1"/>
  <c r="H155" i="1"/>
  <c r="I155" i="1" s="1"/>
  <c r="H166" i="1"/>
  <c r="I166" i="1" s="1"/>
  <c r="H162" i="1"/>
  <c r="H209" i="1"/>
  <c r="I209" i="1" s="1"/>
  <c r="H161" i="1"/>
  <c r="I161" i="1" s="1"/>
  <c r="H341" i="1"/>
  <c r="I341" i="1" s="1"/>
  <c r="H278" i="1"/>
  <c r="H205" i="1"/>
  <c r="I205" i="1" s="1"/>
  <c r="H204" i="1"/>
  <c r="I204" i="1" s="1"/>
  <c r="H203" i="1"/>
  <c r="H149" i="1"/>
  <c r="I149" i="1" s="1"/>
  <c r="H139" i="1"/>
  <c r="I139" i="1" s="1"/>
  <c r="H144" i="1"/>
  <c r="I144" i="1" s="1"/>
  <c r="H133" i="1"/>
  <c r="I122" i="1" l="1"/>
  <c r="I123" i="1" s="1"/>
  <c r="H123" i="1"/>
  <c r="I133" i="1"/>
  <c r="I111" i="1"/>
  <c r="I112" i="1" s="1"/>
  <c r="H112" i="1"/>
  <c r="I278" i="1"/>
  <c r="I282" i="1" s="1"/>
  <c r="H282" i="1"/>
  <c r="I162" i="1"/>
  <c r="I163" i="1" s="1"/>
  <c r="H163" i="1"/>
  <c r="I294" i="1"/>
  <c r="I295" i="1" s="1"/>
  <c r="H295" i="1"/>
  <c r="I169" i="1"/>
  <c r="I171" i="1" s="1"/>
  <c r="H171" i="1"/>
  <c r="I299" i="1"/>
  <c r="I301" i="1" s="1"/>
  <c r="H301" i="1"/>
  <c r="I263" i="1"/>
  <c r="I268" i="1" s="1"/>
  <c r="H268" i="1"/>
  <c r="I237" i="1"/>
  <c r="I251" i="1"/>
  <c r="I255" i="1" s="1"/>
  <c r="H255" i="1"/>
  <c r="H183" i="1"/>
  <c r="I172" i="1"/>
  <c r="I176" i="1" s="1"/>
  <c r="H176" i="1"/>
  <c r="I270" i="1"/>
  <c r="I272" i="1" s="1"/>
  <c r="H272" i="1"/>
  <c r="I312" i="1"/>
  <c r="I318" i="1" s="1"/>
  <c r="H318" i="1"/>
  <c r="I217" i="1"/>
  <c r="I257" i="1"/>
  <c r="I286" i="1"/>
  <c r="I289" i="1" s="1"/>
  <c r="H289" i="1"/>
  <c r="I212" i="1"/>
  <c r="I215" i="1" s="1"/>
  <c r="H215" i="1"/>
  <c r="I192" i="1"/>
  <c r="I201" i="1" s="1"/>
  <c r="H201" i="1"/>
  <c r="I274" i="1"/>
  <c r="I276" i="1" s="1"/>
  <c r="H276" i="1"/>
  <c r="I183" i="1"/>
  <c r="I203" i="1"/>
  <c r="I206" i="1" s="1"/>
  <c r="H206" i="1"/>
  <c r="H59" i="1"/>
  <c r="H330" i="1" l="1"/>
  <c r="I330" i="1" s="1"/>
  <c r="H229" i="1"/>
  <c r="I229" i="1" s="1"/>
  <c r="H242" i="1"/>
  <c r="I242" i="1" s="1"/>
  <c r="H245" i="1"/>
  <c r="H249" i="1" s="1"/>
  <c r="H241" i="1"/>
  <c r="H227" i="1"/>
  <c r="H228" i="1"/>
  <c r="I228" i="1" s="1"/>
  <c r="H260" i="1"/>
  <c r="H19" i="1"/>
  <c r="I19" i="1" s="1"/>
  <c r="H230" i="1"/>
  <c r="I230" i="1" s="1"/>
  <c r="H51" i="1"/>
  <c r="I51" i="1" s="1"/>
  <c r="H53" i="1"/>
  <c r="I53" i="1" s="1"/>
  <c r="H61" i="1"/>
  <c r="I61" i="1" s="1"/>
  <c r="H55" i="1"/>
  <c r="I55" i="1" s="1"/>
  <c r="H57" i="1"/>
  <c r="I57" i="1" s="1"/>
  <c r="H17" i="1"/>
  <c r="I17" i="1" s="1"/>
  <c r="H13" i="1"/>
  <c r="I13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H82" i="1"/>
  <c r="I82" i="1" s="1"/>
  <c r="H84" i="1"/>
  <c r="I84" i="1" s="1"/>
  <c r="H86" i="1"/>
  <c r="I86" i="1" s="1"/>
  <c r="H88" i="1"/>
  <c r="I88" i="1" s="1"/>
  <c r="H90" i="1"/>
  <c r="I90" i="1" s="1"/>
  <c r="H92" i="1"/>
  <c r="I92" i="1" s="1"/>
  <c r="H94" i="1"/>
  <c r="I94" i="1" s="1"/>
  <c r="H96" i="1"/>
  <c r="I96" i="1" s="1"/>
  <c r="H98" i="1"/>
  <c r="I98" i="1" s="1"/>
  <c r="H100" i="1"/>
  <c r="I100" i="1" s="1"/>
  <c r="H102" i="1"/>
  <c r="I102" i="1" s="1"/>
  <c r="I59" i="1"/>
  <c r="I80" i="1" l="1"/>
  <c r="I81" i="1" s="1"/>
  <c r="H81" i="1"/>
  <c r="I241" i="1"/>
  <c r="I243" i="1" s="1"/>
  <c r="H243" i="1"/>
  <c r="I260" i="1"/>
  <c r="I261" i="1" s="1"/>
  <c r="H261" i="1"/>
  <c r="I227" i="1"/>
  <c r="I231" i="1" s="1"/>
  <c r="H231" i="1"/>
  <c r="I245" i="1"/>
  <c r="H328" i="1"/>
  <c r="I328" i="1" s="1"/>
  <c r="H332" i="1"/>
  <c r="I332" i="1" s="1"/>
  <c r="H124" i="1"/>
  <c r="I124" i="1" s="1"/>
  <c r="H146" i="1"/>
  <c r="I146" i="1" s="1"/>
  <c r="H151" i="1"/>
  <c r="I151" i="1" s="1"/>
  <c r="H49" i="1"/>
  <c r="I49" i="1" s="1"/>
  <c r="H47" i="1"/>
  <c r="I47" i="1" s="1"/>
  <c r="H45" i="1"/>
  <c r="I45" i="1" s="1"/>
  <c r="H43" i="1"/>
  <c r="I43" i="1" s="1"/>
  <c r="H41" i="1"/>
  <c r="I41" i="1" s="1"/>
  <c r="H37" i="1"/>
  <c r="I37" i="1" s="1"/>
  <c r="H35" i="1"/>
  <c r="I35" i="1" s="1"/>
  <c r="H33" i="1"/>
  <c r="I33" i="1" s="1"/>
  <c r="H29" i="1"/>
  <c r="I29" i="1" s="1"/>
  <c r="H27" i="1"/>
  <c r="I27" i="1" s="1"/>
  <c r="H25" i="1"/>
  <c r="I25" i="1" s="1"/>
  <c r="H23" i="1"/>
  <c r="I23" i="1" s="1"/>
  <c r="H21" i="1"/>
  <c r="I21" i="1" s="1"/>
  <c r="H132" i="1"/>
  <c r="H9" i="1"/>
  <c r="I9" i="1" s="1"/>
  <c r="I132" i="1" l="1"/>
  <c r="I134" i="1" s="1"/>
  <c r="H134" i="1"/>
  <c r="I249" i="1"/>
  <c r="I15" i="1"/>
  <c r="H67" i="1" l="1"/>
  <c r="I67" i="1" s="1"/>
  <c r="H65" i="1"/>
  <c r="I65" i="1" s="1"/>
  <c r="I11" i="1"/>
  <c r="H63" i="1"/>
  <c r="H220" i="1"/>
  <c r="I220" i="1" l="1"/>
  <c r="I222" i="1" s="1"/>
  <c r="I349" i="1" s="1"/>
  <c r="H222" i="1"/>
  <c r="H349" i="1" s="1"/>
  <c r="I63" i="1"/>
  <c r="H343" i="1"/>
  <c r="J349" i="1" s="1"/>
  <c r="I343" i="1"/>
</calcChain>
</file>

<file path=xl/sharedStrings.xml><?xml version="1.0" encoding="utf-8"?>
<sst xmlns="http://schemas.openxmlformats.org/spreadsheetml/2006/main" count="1922" uniqueCount="408">
  <si>
    <t>Обособена позиция</t>
  </si>
  <si>
    <t>Наименование и техническа характеристика</t>
  </si>
  <si>
    <t>Сума в лева без ДДС</t>
  </si>
  <si>
    <t>Изискване по директива 98/79/EC</t>
  </si>
  <si>
    <t>тест</t>
  </si>
  <si>
    <t>ДА</t>
  </si>
  <si>
    <t>НЕ</t>
  </si>
  <si>
    <t>3-HYDROXY-1,2-DIMETHYL-4(1H)-PYRIDONE,  98% (Deferiprone)</t>
  </si>
  <si>
    <t>грам</t>
  </si>
  <si>
    <t xml:space="preserve">НЕ </t>
  </si>
  <si>
    <t>Calcein-AM за маркиране на живи клетки, за флоуцитометрия</t>
  </si>
  <si>
    <t>опаковка</t>
  </si>
  <si>
    <t xml:space="preserve">ДА </t>
  </si>
  <si>
    <t xml:space="preserve">ELISA за определяне на Хепсидин в серум, плазма или  тъканни хомогенати и клетъчни лизати, чувствителност 6.25 ng/ml, стандартен обхват от 12.5 ng/ml-400 ng/ml </t>
  </si>
  <si>
    <t>Мишо античовешко моноклонално антитяло срещу Anti-SLC40A1 маркирано с Alexa Fluor 405, за флоуцитометрия</t>
  </si>
  <si>
    <t xml:space="preserve">опаковка </t>
  </si>
  <si>
    <t>брой</t>
  </si>
  <si>
    <t>Вакуумна епруветка - затворена система за вземане на кръв за анализ на кръвен серум, пластмасова, стерилна опак. до 100 бр.  Обем 6 мл.</t>
  </si>
  <si>
    <t>Вакуумна епруветка за затворена система за вземане на венозна кръв, пластмасова, стерилна, с натриев или литиев хепарин, 13 х 100 мм, обем 10 мл, CE</t>
  </si>
  <si>
    <t>Стерилни игли тип Бътерфлай за затворена система за вземане на венозна кръв, обезопасени със система за необратимо заключване при изваждане на иглата, 21 G, 3/4 х 7 инча</t>
  </si>
  <si>
    <t>Сума в лева с ДДС</t>
  </si>
  <si>
    <t>Под   
 позиция</t>
  </si>
  <si>
    <t xml:space="preserve">  ТЕХНИЧЕСКА СПЕЦИФИКАЦИЯ за доставка на диагностични консумативи за НЦЗПБ през 2018г. по проекти финансирани от ФНИ2017</t>
  </si>
  <si>
    <t>ОБЩО:</t>
  </si>
  <si>
    <t>кит</t>
  </si>
  <si>
    <t>Мишо античовешко моноклонално антитяло срещу CXCR3, маркирано с APC, за флоуцитометрия</t>
  </si>
  <si>
    <t>Мишо античовешко моноклонално антитяло срещу CCR6, маркирано с PE-Cy7, за флоуцитометрия</t>
  </si>
  <si>
    <t>Мишо античовешко моноклонално антитяло срещу CD127, маркирано с PerCP-Cy5.5, за флоуцитометрия</t>
  </si>
  <si>
    <t>Мишо античовешко моноклонално антитяло срещу срещу RORgt, маркирано с PE/  563081 BD Pharmingen™ PE Mouse anti-Human RORγt, за флоуцитометрия</t>
  </si>
  <si>
    <t>Мишо античовешко моноклонално антитяло срещу срещу CD39, маркирано с FITC, за флоуцитометрия</t>
  </si>
  <si>
    <t>Мишо античовешко моноклонално антитяло срещу CCR7, маркирано с PerCP-Cy5.5, за флоуцитометрия</t>
  </si>
  <si>
    <t>Мишо античовешко моноклонално антитяло срещу TNF-a, маркирано с FITC, за флоуцитометрия</t>
  </si>
  <si>
    <t>Мишо античовешко моноклонално антитяло срещу IL-2, маркирано с PerCP-Cy5.5, за флоуцитометрия</t>
  </si>
  <si>
    <t>Мишо античовешко моноклонално антитяло срещу IL-21, маркирано с Alexa Fluor 647, за флоуцитометрия</t>
  </si>
  <si>
    <t>Мишо античовешко моноклонално антитяло срещу IL-22, маркирано с PE-Cy7, за флоуцитометрия</t>
  </si>
  <si>
    <t>Мишо античовешко моноклонално антитяло срещу IL-17A, маркирано с AlexaFluor488, за флоуцитометрия</t>
  </si>
  <si>
    <t>Мишо античовешко моноклонално антитяло срещу CD4, маркирано с Pacific Blue, за флоуцитометрия</t>
  </si>
  <si>
    <t>Мишо античовешко моноклонално антитяло срещу CD28/CD49d Purified за флоуцитометрия</t>
  </si>
  <si>
    <t>Микс 2х за бърз и високо специфичeн конвенционален Hot start PCR  в обем от 50мкл съдържащ: Всички необходими компоненти за мултиплексна PCR реакция, включително буфер за директно накапване на гел. Опаковка до 1000 реакции.</t>
  </si>
  <si>
    <t>реакции</t>
  </si>
  <si>
    <t>Молекулен ДНК маркер 100 bp; да съдържа ивици равняващи се на 100, 200 , 300, 400,  500, 600, 700, 800, 900, 1000 базови двойки, като някой от ивиците са удебелени</t>
  </si>
  <si>
    <t>микрограм</t>
  </si>
  <si>
    <t>Кит за валидиране и калибриране на MagPix система (Luminex)</t>
  </si>
  <si>
    <t>килограм</t>
  </si>
  <si>
    <t>Епруветки центрофужни, стерилни, конични, с обем 50мл, капачка термоустойчива, градуирани, стерилни, от полипропилен издържливост на 12 000 оборота/мин.</t>
  </si>
  <si>
    <t xml:space="preserve">Вакуумна епруветка за затворена система за вземане на венозна кръв, пластмасова, стерилна, с  K3-EDTA , обем 10 мл </t>
  </si>
  <si>
    <t>Вакуумна епруветка за затворена система за вземане на венозна кръв, пластмасова, стерилна, с натриев или литиев хепарин, мм, обем 6 мл, CE</t>
  </si>
  <si>
    <t>Софтуер за флоуцитометричен мултиплексен микросферов тест за определяне на концентрация на човешки цитокини , съвместим с флоуцитометър FACS CantoII и софтуер FACS Diva</t>
  </si>
  <si>
    <t>Компактен лабораторен вортекс с контрол за скоростта на смесване (със скорост на въртене в интервала 200-2500 rpm), режими за непрекъсната работа както и при докосване, автоматичен стартер</t>
  </si>
  <si>
    <t xml:space="preserve">Мишо античовешко моноклонално антитяло срещу CD3 маркирано с AmCyan, за флоуцитометрия  </t>
  </si>
  <si>
    <t>Мишо античовешко моноклонално антитяло срещу CD25 маркирано с APC-Cy7, за флоуцитометрия</t>
  </si>
  <si>
    <t>BV421 Mouse Anti-Human CD122  Clone  Mik-β3  (RUO), за флоуцитометрия</t>
  </si>
  <si>
    <t>Мишо античовешко моноклонално антитяло срещу IL-10, маркирано с PE, за флоуцитометрия</t>
  </si>
  <si>
    <t>Мишо античовешко моноклонално антитяло срещу CD134, маркирано с APC, за флоуцитометрия</t>
  </si>
  <si>
    <t>Кит с шест различни по флуорохромен интензитет групи микросфери, покрити със специфични антитела за едновременно количествено определяне на човешки IL-2, IL-4, IL-6, IL-10, TNF ,IFN-γ and IL-17 в супернатанта от тъканни култури, ЕДТА плазма или серум, за флоуцитометрия</t>
  </si>
  <si>
    <t>Human TGF-β1 ELISA, 96проби Тестова проба  серум , плазма или  супернатант от клетъчна култура ,чувствителност &lt; 9 pg/ml, стандартен обхват от 31.25 pg/ml - 2000 pg/ml</t>
  </si>
  <si>
    <t>Набор от специфичен ИгЕ конюгат и контроли на кривата при Cal 0 – 100 kU/l, съвместим с апарат ImmunoCAP 100</t>
  </si>
  <si>
    <t xml:space="preserve">Набор калибратори за апаратно определяне на алерген-специфичен ИгЕ от 0 – 100 kU/l, съвместим с апарат ImmunoCAP 100 </t>
  </si>
  <si>
    <t xml:space="preserve">Анти-ИгЕ за апаратно определяне на специфичен ИгЕ, съвместим с апарат ImmunoCAP 100 </t>
  </si>
  <si>
    <t>Специфичен ИгГ4 конюгат , съвместим с апарат ImmunoCAP 100</t>
  </si>
  <si>
    <t xml:space="preserve">Набор калибратори за апаратно определяне на алерген-специфичен ИгГ4, съвместим с апарат ImmunoCAP 100 </t>
  </si>
  <si>
    <t>Набор от контроли на кривата за определяне на алерген-специфични ИгГ4, съвместим с апарат ImmunoCAP 100</t>
  </si>
  <si>
    <t xml:space="preserve">ИгА/ИгГ калибратори за апаратно определяне на алерген-специфичен ИгГ4, съвместим с апарат ImmunoCAP 100 </t>
  </si>
  <si>
    <t xml:space="preserve">Разредител на пробите за определане на алерген-специфичен ИгГ4, съвместим с апарат ImmunoCAP 100 </t>
  </si>
  <si>
    <t>Алерген от микрокърлежи (D. pteronyssinus), съвместим с апарат ImmunoCAP 100</t>
  </si>
  <si>
    <t>Алерген микс от тревни полени (Dactylis glomerata, Festuca elatior, Lolium perenne, Phleum pratense, Poa pratensis), съвместим с апарат ImmunoCAP 100</t>
  </si>
  <si>
    <t>Алерген от плесени (Alternaria alternata), съвместим с апарат ImmunoCAP 100</t>
  </si>
  <si>
    <t>Алерген от домашен прах за интрадермален кожно-алергичен тест - фл 5ml</t>
  </si>
  <si>
    <t>Алерген от микрокърлежи D. pteronyssinus за кожно-алергичен тест чрез убождане - фл 5ml</t>
  </si>
  <si>
    <t>Алерген смес от тревни полени (Dactylis glom.; Festuca sp.; Lolium perenne; Secale cereale; Phleum pratense; Poa sp.; Holcus lanatus; Agrostis alba; Bromus sp.; Alopecurus sp.; Agropyron repens; Arrhenatherum elatius; Zea mays;  Deschampsia caespitosa) за кожно-алергичен тест чрез убождане - фл 5ml</t>
  </si>
  <si>
    <t>Алерген смес от дървесни полени (Cornus mas; Ulmus sp.; Corylus avellana; Betula pendula; Alnus sp.; Carpinus betulus; Salix alba; Salix caprea; Populus sp.; Populus tremula; Fraxinus sp.; Taxus baccata) за кожно-алергичен тест чрез убождане - фл 5ml</t>
  </si>
  <si>
    <t>Алерген смес от дървесни полени (Quercus sp. ; Fagus silvatica; Acer campestre; Acer negundo; Acer pseudoplatanus   Juglans regia; Morus sp.) за кожно-алергичен тест чрез убождане - фл 5ml</t>
  </si>
  <si>
    <t>Алерген смес от дървесни полени полени (Pinus nigra; Pinus sylvestris; Picea abies; Larix europea; Platanus orientalis; Aesculus hippocastanum; Sambucus nigra; Tilia sp.; Ailanthus glandulosa; Gleditschia sp.) за кожно-алергичен тест чрез убождане - фл 5ml</t>
  </si>
  <si>
    <t>Алерген смес от брезови полени (Corylus avellana; Betula pendula; Alnus sp. ; Carpinus betulus) за кожно-алергичен тест чрез убождане - фл 5ml</t>
  </si>
  <si>
    <t>Алерген от пелин (Artemisia vulgaris) за кожно-алергичен тест чрез убождане - фл 5ml</t>
  </si>
  <si>
    <t>Алерген смес от плесени (Alternaria alternata; Cladosporium sp.; Aspergillus niger; Penicillium chrysogenum) за интрадермален кожно-алергичен тест - фл 5ml</t>
  </si>
  <si>
    <t>Алерген смес от плесени (Mucor mucedo; Neurospora sitophila; Rhizopus nigricans; Fusarium lini) за интрадермален кожно-алергичен тест - фл 5ml</t>
  </si>
  <si>
    <t>Алерген от Alternaria alternata за интрадермален кожно-алергичен тест - фл 5ml</t>
  </si>
  <si>
    <t>Комплект буфери за фиксиране и пермеабилизиране на човешки кръвни клетки, необходимо за оцветяване на вътреклетъчни цитокини с флуорохром-конюгирани анти-цитокинови антитела за имунофлуоресценция и флоуцитометричен анализ. Да съдържа два реагента, разтвор за фиксиране /пермеабилизиране и миещ буфер, съвместими с тандемни флуорохроми за флоуцитометрия.</t>
  </si>
  <si>
    <t xml:space="preserve">Ръкавици латекс нестерилни без талк, размер М </t>
  </si>
  <si>
    <t>Електрическа универсална клатачка (platform rocker see-saw wave action). Размер на платформата - минимум 355 х 355 мм.; Ъгъл на отклонение - фиксиран 70 С вграден таймер с възможност за автоматично изключване – от 1 мин. до минимум 24 часа. Натоварване - до 10 kg. Възможност за промяна на скоростта на работа - от 5 до 70 осцилации за минута.Температурен режим на работа - от + 4 до +400 .Максимална влажност за работа - 80 %.Електрическо снабдяване - 230 V, 50 HZ, 50 W</t>
  </si>
  <si>
    <t>Компютърна конфигурация с клавиатура, мишка и лазерен принтер, процесор – Intel Cor I 7 – 7700, Ram – 16 GB, HDD – 2 х 1 TB, Video – nVIDIA – 2GB, WLAN – 10/100/1000, USB – 3.0, DVD + - RW, Windows 10 creators update, Монитор - Размери:  23 или 24”, Резолюция: 1920 х 1080 при 100 Hz, Лазерен принтер - Възможност за черно бяло принтиране на лист с размер А4, Разделителна способност 4800 х 4800 dpi</t>
  </si>
  <si>
    <t>Едноканална електронна пипета с обем 10-300мкл, стъпка на задаване на обема 0,20мкл, напълно електронна работа, електронно изхвърляне на връхчето, възможност на запаметяване на 10 програми, 8 режима на пипетиране, автоклавируема долна част, , приложена батерия, гаранция 24 мес.</t>
  </si>
  <si>
    <t>Предметни стъкла: Предметни стъкла, размер 26х76 мм, макс. 1 мм дебелина, чисти, без шлиц, невакуумирани, до 50 броя  в опаковка</t>
  </si>
  <si>
    <t xml:space="preserve">10х TBE Буфер, 0,89М Tрис; 0,89М Борна киселина; 0,02М EДТА  – дозирана  субстанция за директно разтваряне в dH2O </t>
  </si>
  <si>
    <t>литър</t>
  </si>
  <si>
    <t xml:space="preserve"> Флуоресцентно багрило за Real-time PCR, алтернатива на SYBR Green I, стабилност при 4°С, концентрация до 20х, макс. спектър на емисия 530 нм</t>
  </si>
  <si>
    <t>милилитър</t>
  </si>
  <si>
    <t>Протеиназа К за молекулярна биология, без РНаза и ДНаза, лиофилизирана, опаковка до 100мг</t>
  </si>
  <si>
    <t>милиграм</t>
  </si>
  <si>
    <t>Агароза за гел електрофореза: специално пречистена за електрофореза  опаковка до 1килограм</t>
  </si>
  <si>
    <t>Епруветки, полипропиленови, конични тип "Епендорф" с обем 1.5 мл, градуирани с матирана повърхност за писане, издържащи на центрофугиране до 25 000 хg, температури до -80С и автоклавиране на + 121С, за молекулярна биология DNAse RNase free,  да издържат на фенол и хлороформ,  с плосък капаk МАТИРАН без винт, свързан с панта към епруветката;</t>
  </si>
  <si>
    <t>ПРАЙМЕРИ до 35 бази, скала на синтез 50нмол, пречистени от соли</t>
  </si>
  <si>
    <t>брой бази</t>
  </si>
  <si>
    <t>кг.</t>
  </si>
  <si>
    <t>Ръкавици за работа с етидиев бромид (удебелени)- НИТРИЛОВИ, размер L</t>
  </si>
  <si>
    <t>Етилов алкохол, химически чист, Ph Eur</t>
  </si>
  <si>
    <t>Кит за сполиготипиране на M. tuberculosis за Magpix Luminex система за 200 генотипирания</t>
  </si>
  <si>
    <t>Бехерови чаши 2 литра</t>
  </si>
  <si>
    <t>Мерителен цилиндър 2 литра</t>
  </si>
  <si>
    <t>Мерителен цилиндър 500 мл</t>
  </si>
  <si>
    <t>Мерителен цилиндър 100 мл</t>
  </si>
  <si>
    <t>Мерителен цилиндър 20 мл</t>
  </si>
  <si>
    <t>Универсален кит за изолиране на геномна микробна ДНК на колонен принцип.  Китът да изолира ДНК от 200-500 мг изходен материал. Китът ефективно да отстранява съпътстващи PCR  инхибитори, да изолира Грам положителни и отрицателни микроорганизми от кръв, урина, фецес, телесни течности, утайки, почва.  Чистота на изолираната ДНК да бъде 260/280 nm=1.7–1.9</t>
  </si>
  <si>
    <t>Фетален телешки серум - топлинно инактивиран, подходящ за продължително клетъчно култивиране опаковка до 500мл</t>
  </si>
  <si>
    <t xml:space="preserve">Течна хранителна среда за клетъчно култивиране Dulbecco Modified Eagle Medium with D-Glucose 4500mg/l, w/о Sodium Pyruvate, with L-Glutamine, with HEPES, банка до 500 мл </t>
  </si>
  <si>
    <t>Течна хранителна среда MEM (Minimum Essential Medium) на основата на Earl's salt, с L-глутамин, с NEAA и HEPES, без натриев бикарбонат, тествана за клетъчни култури, течна, опаковка до 1 л.</t>
  </si>
  <si>
    <t>Трипсин-версен разтвор, съдържание на трипсин 0.12% и на EDTA 0.02%, без фенол-ред, разтворен в Dulbecco′s Phosphate Buffered Saline, течен, стерилен, подходящ за работа с клетъчни култури, опаковка до  500мл</t>
  </si>
  <si>
    <t xml:space="preserve"> 96% етанол (С2Н5ОН); за молекулярна биология</t>
  </si>
  <si>
    <t>Спирт за горене</t>
  </si>
  <si>
    <t>Връхчета за пипети без филтър</t>
  </si>
  <si>
    <t>Връхчета за пипети с филтър</t>
  </si>
  <si>
    <t>Връхчета 0.1 - 10 XL микролитра с дължина минимум 45 мм; съвместими с автоматични пипети тип "Епендорф"и Биохит; стерилни; с филтър за обезопасяване срещу аерозоли; без РНаза, ДНаза, ДНК и PCR инхибитори; в автоклавируеми кутии.</t>
  </si>
  <si>
    <t>Връхчета 2 -20 микролитра съвместими с автоматични пипети тип Eppendorf Research, с филтър за обезопасяване срещу аерозоли, без РНаза и ДНаза, ДНК и PCR инхибитори, в автоклавируеми кутии, с дължина не по малка от 45мм.</t>
  </si>
  <si>
    <t>Връхчета за пипети 1-200 микролитра за пипета тип "Епендорф"и Биохит; стерилни; с филтър за обезопасяване срещу аерозоли; без РНаза, ДНаза, ДНК и PCR инхибитори; автоклавируеми кутия.</t>
  </si>
  <si>
    <t>Връхчета за пипети 100 -1000 микролитра, дълъг профил мин 85мм, съвместими с автоматични пипети тип Епендорф"и Биохит; стерилни, с филтър, без РНаза и ДНаза, ДНК и PCR инхибитори, в автоклавируеми кутии.</t>
  </si>
  <si>
    <t>Епруветки 0.2 ml за PCR с плосък капак, силиконизирани, DNAse RNase free, прозрачни, тънкостенни, опаковка до 1000 бр.</t>
  </si>
  <si>
    <t>Криоепруветки със стояща основа, пластмасови, стерилни, с винтова капачка с гумен уплътнител, с обем 2 мл, полипропилен, градуирани, с обло дъно, разграфени</t>
  </si>
  <si>
    <t>Матрачета за клетъчни култури,</t>
  </si>
  <si>
    <t xml:space="preserve">Матрачета за клетъчни култури, 25 куб.см, за клетъчно култивиране с плътна капачка, стерилни, чисти от ДНК и РНК, незапалими, опаковка до 10 бр. </t>
  </si>
  <si>
    <t>Криокутии подходящи за епруветки от 1.5мл и 2мл за 100 епруветки, изработени от полипропилен, височина до 6.5см издържливи на температури от -90C до 121C</t>
  </si>
  <si>
    <t>Ръкавици латексови без талк, нестерилни, размер S</t>
  </si>
  <si>
    <t>Ръкавици латексови без талк, нестерилни, размер L</t>
  </si>
  <si>
    <t>МТТ - разтворимо багрило ( 3-(4,5-Dimethyl-2-thiazolyl)-2,5-diphenyl-2H-tetrazolium bromide), прахообразно, подходящо за клетъчни култури, опаковка до 100мг</t>
  </si>
  <si>
    <t>8-канален капилярен арей - размери на един канал от капилярния арей диаметър 75 µm; дължина 33 см; приложим за ДНК секвениране, фрагментен анализ и генна експресия, съвместим със система за генетичен анализ GeXP.</t>
  </si>
  <si>
    <t>Макконки агар, суха хранителна среда, за изолиране и диференциране на чревни бактерии, със сертификат</t>
  </si>
  <si>
    <t>Дезоксихолат-цитрат лактоза агар, суха хранителна среда, селективна за изолиране и диференциране на чревни бактерии, със сертификат</t>
  </si>
  <si>
    <t>Васерблау-фенолрот агар, суха хранителна среда</t>
  </si>
  <si>
    <t xml:space="preserve">SG2 комбиниран серум за фазова инверсия по метода на Svengard, включва d+i+eh, консервиран с натриев азид, готов за ин-витро употреба за реакция аглутинация на предметно стъкло, със срок на годност от датата на производство не по-малко от 4 години, опаковка до 3 мл, достатъчeн за 30 теста  </t>
  </si>
  <si>
    <t xml:space="preserve">SG1 комбиниран серум за фазова инверсия по метода на Svengard, включва a+b+c+z10, консервиран с натриев азид, готов за ин-витро употреба за реакция аглутинация на предметно стъкло, със срок на годност от датата на производство не по-малко от 4 години, опаковка до 3 мл, достатъчeн за 30 теста  </t>
  </si>
  <si>
    <t xml:space="preserve">SG3 комбиниран серум за фазова инверсия по метода на Svengard, включва k+y+L, консервиран с натриев азид, готов за ин-витро употреба за реакция аглутинация на предметно стъкло, със срок на годност от датата на производство не по-малко от 4 години, опаковка до 3 мл, достатъчeн за 30 теста  </t>
  </si>
  <si>
    <t xml:space="preserve">SG4 комбиниран серум за фазова инверсия по метода на Svengard, включва r+z, консервиран с натриев азид, готов за ин-витро употреба за реакция аглутинация на предметно стъкло, със срок на годност от датата на производство не по-малко от 4 години, опаковка до 3 мл, достатъчeн за 30 теста  </t>
  </si>
  <si>
    <t xml:space="preserve">SG5 комбиниран серум за фазова инверсия по метода на Svengard, включва e,n,x+e,n,z15, консервиран с натриев азид, готов за ин-витро употреба за реакция аглутинация на предметно стъкло, със срок на годност от датата на производство не по-малко от 4 години, опаковка до 3 мл, достатъчeн за 30 теста  </t>
  </si>
  <si>
    <t xml:space="preserve">SG6 комбиниран серум за фазова инверсия по метода на Svengard, включва 1,2+1,5+1,6+1,7+ z6, консервиран с натриев азид, готов за ин-витро употреба за реакция аглутинация на предметно стъкло, със срок на годност от датата на производство не по-малко от 4 години, опаковка до 3 мл, достатъчeн за 30 теста  </t>
  </si>
  <si>
    <t xml:space="preserve">Серуми за типизиране на салмонели, O7 за реакция аглутинация на предметно стъкло, лиофилизирани, опаковка 1 мл.  </t>
  </si>
  <si>
    <t xml:space="preserve">Серуми за типизиране на салмонели,  Hi за реакция аглутинация на предметно стъкло, лиофилизирани, опаковка 1 мл.  </t>
  </si>
  <si>
    <t xml:space="preserve">Серуми за типизиране на салмонели,  H1,2 за реакция аглутинация на предметно стъкло, лиофилизирани, опаковка 1 мл.  </t>
  </si>
  <si>
    <t xml:space="preserve">Серуми за типизиране на салмонели, Hg,m за реакция аглутинация на предметно стъкло, лиофилизирани, опаковка 1 мл.  </t>
  </si>
  <si>
    <t xml:space="preserve">Серуми за типизиране на салмонели, Hm за реакция аглутинация на предметно стъкло, лиофилизирани, опаковка 1 мл.  </t>
  </si>
  <si>
    <t>Стерилни йозета за еднократна употреба, 1 мкл; минимален брой в опаковка 20</t>
  </si>
  <si>
    <t>Стерилни йозета за еднократна употреба, 10 мкл; минимален брой в опаковка 20</t>
  </si>
  <si>
    <t xml:space="preserve">Набор за пречистване на PCR продукти (реакционна смес, а не гел); свързващ капацитет до 10 μg; големина на фрагмента 100 bp - 10 kb с пълно отделяне на праймери, нуклеотиди, ензими, соли и др. примеси в PCR продукта и възстановяване на 95% ДНК; приложим за пречистване на едноверижни или двойноверижни ДНК от PCR продукт или други ензимни реакции. Да съдържа спин колонки със силициева мембрана, буфери и събирателни туби. Елюция в обем 30-50 μl. </t>
  </si>
  <si>
    <t xml:space="preserve">Контейнери за вземане на носогърлени секрети - конични епруветки с размери 12х80 mm, съдържащи вирусна транспортна среда в количество 1 мл и тампон с мини-накрайник с найлонова нишка разпръсната по пластмасовия апликатор. Контейнерите да са подходящи за вземане на респираторни проби от деца за изследване на респираторни вируси чрез PCR, стерилни, индивидуално опаковани. </t>
  </si>
  <si>
    <t>Хранителни среди, реагенти и консумативи за клетъчно култивиране</t>
  </si>
  <si>
    <t>Среда EMEM модифицирана с HEPES 1000mL течна,  с Earle's соли, с 2.0 mM L-глутамин, с 20.0 mM ХЕПЕС, с не-есенциални амино киселини, течна, стерилно-филтрувана, подходяща за клетъчно култивиране, опаковка до 1 литър</t>
  </si>
  <si>
    <t>Кит за клетъчна пролиферация за не-радиоактивно количествено определяне на клетъчната пролиферация и преживяемост, колориметричен, MTT базиран, готов за употреба за 2500 теста. Съдържание МТТ, PBS, SDS в  0.01 M HCl</t>
  </si>
  <si>
    <t>Трипан блу, биореагент, подходящ за клетъчно култивиране, прахообразен, разтворимост 10 мг/мл във вода, съдържание на багрилото, ~40%, опаковка 25 гр.</t>
  </si>
  <si>
    <t>Неутрално червено, биореагент на прах, тестван за клетъчно култивиране, съдържание на багрилото ≥90%, разтворимост H2O: 10 mg/mL, рН 6.8 - 8.0, опаковка 5 гр.</t>
  </si>
  <si>
    <t>Камера за броене на клетки по Fuchs-Rosenthal, двойна, без клипсове, дълбочина 0.2 мм. Мрежа с 16 бр. 1 mm² квадрати.</t>
  </si>
  <si>
    <t>Камера за броене на клетки по Nageotte, двойна</t>
  </si>
  <si>
    <t>Диметил сулфоксид, тестван за клетъчно култивиране, разтворим във вода, плътност 1.10 g/mL, чистота 99.5 %, опаковка 500 мл</t>
  </si>
  <si>
    <t>Матрак с растежна повърхност 25 кв.см, обработена за кл. култивиране, вент. кап., ПС, размери 90х50х25 мм, 10 бр. в пакет</t>
  </si>
  <si>
    <t>Матрак с растежна повърхност 75 кв.см, обработена за кл. култивиране, вент. кап., ПС, размери 150х85х35 мм, 5 бр. в пакет</t>
  </si>
  <si>
    <t>96 ямкови плаки за клетъчно култивиране, полистиренови, плоско дъно, обработено за клетъчна адхезия, прозрачни, стерилни, индивидуално опаковани, заедно с капак, опаковка до 500 бр</t>
  </si>
  <si>
    <t>брой база</t>
  </si>
  <si>
    <t>Двойно белязана сонда за отчитане на GAPDH чрез real-time PCR, белязана с FAM: BHQ, HPLC пречистена, дължина на секвенциите 15-40 бази Probe:5′-FAM-CCGACTCTTGCCCTTCGAAC-BHQ-3′</t>
  </si>
  <si>
    <t>единици</t>
  </si>
  <si>
    <t>Реактиви и консумативи за ДНК секвениране на апарат GeXP (Bеckman-Coulter)</t>
  </si>
  <si>
    <t>Гел за 8-канален капилярен арей за ДНК секвениране, фрагментен анализ и генна експресия, съвместим със система за генетичен анализ GeXP, опаковка до 10 ml</t>
  </si>
  <si>
    <t>Набор за секвениране с белязани стоп дидезоксирибонуклеотиди, съвместим с 8-канален капилярен арей за ДНК секвениране със система за генетичен анализ GeXP (Beckman Coultier), 96 реакции. Наборът да съдържа контролна проба</t>
  </si>
  <si>
    <t>Буфер за разделяне на проби
- съвместим с набор за секвениране за 8-канален капилярен арей за ДНК секвениране със система за генетичен анализ GeXP; опаковка от 4 бр х 30 мл.</t>
  </si>
  <si>
    <t>Буфер за нанасяне на проби за секвениране и фрагментен анализ със система  за генетичен анализ GeXP, опаковка до 6.0 ml</t>
  </si>
  <si>
    <t xml:space="preserve">Връхчета за пипети 1-100 микролитра за пипета тип "Епендорф"и Биохит; стерилни; с филтър за обезопасяване срещу аерозоли; без РНаза, ДНаза, ДНК и PCR инхибитори; в автоклавируеми кутии </t>
  </si>
  <si>
    <t>Плаки 96 ямкови, съвместими с апарат LightCycler  480 II - Roche</t>
  </si>
  <si>
    <t>Оптично-пропускливо самозалепващо фолио от полиолефин за 96 ямкови плаки, дебелина 0,05мм, подходящо за Real-time PCR</t>
  </si>
  <si>
    <t>Стерилни, прозрачни, пластмасови контейнери с капачка на винт от 120ml, единично опаковани;</t>
  </si>
  <si>
    <t>Стерилни тампони с пластмасова дръжка и накрайник  от дакрон или район в епруветка с диаметър на отвора не по малък от 11мм и дължина не по малка от 145мм,  без транспортна среда в епруветка</t>
  </si>
  <si>
    <t xml:space="preserve">Двойно белязана сонда в 5' с- FAM, а в 3'- с BHQ1  (или аналогичен тъмен гасител в този спектър) за провеждане на Real-time PCR; скала на синтез 50 наномола (nmol); HPLC- пречистена; дължина до 30 нуклеотида     
 NG-GyrA "GCG-ACG-TCA-TCG-GTA-AAT-ACCA"                                                                                              </t>
  </si>
  <si>
    <t>nmol</t>
  </si>
  <si>
    <t>Количество до</t>
  </si>
  <si>
    <t>Ин витро имунодиагностичен  тест за доказване на IFN-gamma продукция в супернатанти от цяла кръв след стимулация със специфичните антигени  ESAT-6 и CFP-10  на M. tuberculosis,  съдържащ  две отделни смеси от ESAT-6 и CFP-10
 пептидни антигени , предназначени да предизвикат клетъчно-медиирани имунни (CMI) отговори съответно от  CD4+ T и  от  CD8+ T-лимфоцити.  Количествен  ELISA тест. Плаките са 96 ямкови, всяка плака съдържа 12 стрипа с по 8 ямки, предварително натоварени с моноклонално антитяло срещу човешки IFN-gammа . Продукцията на  IFN-gammа се отчита апаратно на ELISA-ридер. Възможност за обработване на единични проби. Време на извършване на теста – 24 часа. Специфичност: &gt; 99%. Чувствителност: 80%. Други изисквания: Одобрен за ин витро диагностика от регулаторни институции. СЕ марка. Да съдържа епруветки с активиращите антигени.</t>
  </si>
  <si>
    <t>Мишо античовешко моноклонално антитяло срещу CD45RO, маркирано с PE-Cy7, за флоуцитометрия</t>
  </si>
  <si>
    <t>Набор за детекция на Neisseria gonorrhoeae чрез полимеразна верижна реакция в реално време. Наборът да включва специфични праймери и сонда за Neisseria gonorrhoeae, мастер микс за амплификация, положителна контрола, екстракционна контрола, вътрешна инхибиционна контрола, отрицателна контрола. Опаковка до 110 реакции.Наборът да притежава СЕ маркировка в съответствие с директива 98/79/СЕ.</t>
  </si>
  <si>
    <t>Набор за детекция на Mycoplasma genitalium чрез полимеразна верижна реакция в реално време. Наборът да включва специфични праймери и сонда за Mycoplasma genitalium, мастер микс за амплификация, положителна контрола, екстракционна контрола, вътрешна инхибиционна контрола, отрицателна контрола. Опаковка до 110 реакции.Наборът да притежава СЕ маркировка в съответствие с директива 98/79/СЕ.</t>
  </si>
  <si>
    <t>Стерилни игли  за затворена система вземане на венозна кръв,  с предпазител-21G, дължина на иглата 1 1/2"</t>
  </si>
  <si>
    <t>Автоклавируеми пликове за биологичен отпадък, размер 30х20 см, автоклавируеми при 134°С, опаковка до 100 бр.</t>
  </si>
  <si>
    <t>Чували за автоклавиране на инфекциозен материал, издържливи на температура +121 °С, размери 60/76см</t>
  </si>
  <si>
    <t>Тетраметиламониев хлорид (TMAC) суха субстанция, х.ч. Дп до 1000 гр</t>
  </si>
  <si>
    <t>Молекулен ДНК маркер 50-1000bp; да съдържа ивици равняващи се на 50, 100, 150, 200, 250, 300, 400, 500, 600, 700, 800, 900, 1000 базови двойки, като 250 и 500 са удебелени</t>
  </si>
  <si>
    <t xml:space="preserve">Праймери за конвенцинален и Real-time PCR. • 50 наномола скала на синтез; • HPLC пречистени; • лиофилизирани.                                                                                                                                                                   </t>
  </si>
  <si>
    <t>ДИАГНОСТИЧНИ РЕАКТИВИ</t>
  </si>
  <si>
    <t>Изотипна контрола за Mouse Monoclonal Anti-SLC40A1, за флоуцитометрия</t>
  </si>
  <si>
    <t>ЛАБОРАТОРНИ КОНСУМАТИВИ</t>
  </si>
  <si>
    <t>ЛАБОРАТОРНИ РЕАКТИВИ</t>
  </si>
  <si>
    <t>Конични епруветки тип Falcon 15мл.,  полипропиленови, стерилни, без пироген, не-цитотоксични , прозрачни; цветна градуировка през 0.5 мл., започваща от 0.5 мл., размери с капачката = 17 х 125 мм.; външен диаметър на капачката до 21мм, издържащи центрофугиране 3000-4000 об/мин.</t>
  </si>
  <si>
    <t xml:space="preserve">Епруветки за еднократна употреба тип Eppendorf 2 милилитра, автоклавируеми, от полипропилен, издържливи на органични разтворители и центрофугиране при 20000G, безцветни/ прозрачни, плътно затваряне, без РНаза и ДНаза, непирогенни, градуирани, с матирана повърхност за писане и V образно дъно, с плосък капаk МАТИРАН без винт, свързан с панта към епруветката; </t>
  </si>
  <si>
    <t>Мишо античовешко моноклонално антитяло срещу PD1, маркирано с APC, за флоуцитометрия</t>
  </si>
  <si>
    <t>Мишо античовешко моноклонално антитяло срещу PDL-1, маркирано с PE, за флоуцитометрия</t>
  </si>
  <si>
    <r>
      <t>Одобрявам</t>
    </r>
    <r>
      <rPr>
        <sz val="11"/>
        <rFont val="Times New Roman"/>
        <family val="1"/>
        <charset val="204"/>
      </rPr>
      <t>:……………………...</t>
    </r>
  </si>
  <si>
    <r>
      <t>Директор:</t>
    </r>
    <r>
      <rPr>
        <sz val="11"/>
        <rFont val="Times New Roman"/>
        <family val="1"/>
        <charset val="204"/>
      </rPr>
      <t xml:space="preserve"> Проф. д-р Т.Кантарджиев, дмн, мзм.</t>
    </r>
  </si>
  <si>
    <r>
      <t xml:space="preserve">Вода за PCR без нуклеази </t>
    </r>
    <r>
      <rPr>
        <u/>
        <sz val="10"/>
        <rFont val="Times New Roman"/>
        <family val="1"/>
        <charset val="204"/>
      </rPr>
      <t>нетретирана</t>
    </r>
    <r>
      <rPr>
        <sz val="10"/>
        <rFont val="Times New Roman"/>
        <family val="1"/>
        <charset val="204"/>
      </rPr>
      <t xml:space="preserve"> с DEPC,  в разфасовки не по големи от 100мл.</t>
    </r>
  </si>
  <si>
    <r>
      <t xml:space="preserve">Hot-start Taq полимераза за PCR; горещ старт чрез инхибиращо моноклонално антитяло; подходящ за Real-time PCR; с интактна 5' -&gt;3' екзонуклеазна функция, окомплектован с отделни епруветки буфер и магнезиев хлорид, разфасовка до 500 U, включва </t>
    </r>
    <r>
      <rPr>
        <b/>
        <u/>
        <sz val="10"/>
        <rFont val="Times New Roman"/>
        <family val="1"/>
        <charset val="204"/>
      </rPr>
      <t>отделна епруветка с 10мМ dNTP микс (2,5 мМ всяко)</t>
    </r>
  </si>
  <si>
    <r>
      <t xml:space="preserve">Връхчета 0,1 -10 микролитра, дълъг профил 45мм XL съвместими с автоматични пипети тип Eppendorf Research, </t>
    </r>
    <r>
      <rPr>
        <b/>
        <u/>
        <sz val="10"/>
        <rFont val="Times New Roman"/>
        <family val="1"/>
        <charset val="204"/>
      </rPr>
      <t>без филтър</t>
    </r>
    <r>
      <rPr>
        <sz val="10"/>
        <rFont val="Times New Roman"/>
        <family val="1"/>
        <charset val="204"/>
      </rPr>
      <t xml:space="preserve"> , без РНаза и ДНаза, ДНК и PCR инхибитори, </t>
    </r>
    <r>
      <rPr>
        <b/>
        <u/>
        <sz val="10"/>
        <rFont val="Times New Roman"/>
        <family val="1"/>
        <charset val="204"/>
      </rPr>
      <t>в плик</t>
    </r>
  </si>
  <si>
    <r>
      <t xml:space="preserve">Връхчета за автоматични пипети, обем 1-200 мкл, съвместими с пипети Eppendorf, Gilson, Biohit,  </t>
    </r>
    <r>
      <rPr>
        <b/>
        <u/>
        <sz val="10"/>
        <rFont val="Times New Roman"/>
        <family val="1"/>
        <charset val="204"/>
      </rPr>
      <t>в плик</t>
    </r>
    <r>
      <rPr>
        <sz val="10"/>
        <rFont val="Times New Roman"/>
        <family val="1"/>
        <charset val="204"/>
      </rPr>
      <t xml:space="preserve">, без филтър, чисти от ДНК и РНК, опаковка до 500 бр. </t>
    </r>
  </si>
  <si>
    <r>
      <t xml:space="preserve">Връхчета бели  за обеми 0,5-300 мкл, съвместими с електронни пипети Sartorius Picus, нестерилни, без филтър. </t>
    </r>
    <r>
      <rPr>
        <strike/>
        <sz val="10"/>
        <rFont val="Times New Roman"/>
        <family val="1"/>
        <charset val="204"/>
      </rPr>
      <t xml:space="preserve"> </t>
    </r>
  </si>
  <si>
    <r>
      <t xml:space="preserve">Връхчета за автоматични пипети, съвместими с пипети Епендорф и Biohit, обем 100-1000 мкл, дълъг профил мин 85мм, нестерилни, </t>
    </r>
    <r>
      <rPr>
        <b/>
        <u/>
        <sz val="10"/>
        <rFont val="Times New Roman"/>
        <family val="1"/>
        <charset val="204"/>
      </rPr>
      <t>в плик</t>
    </r>
    <r>
      <rPr>
        <sz val="10"/>
        <rFont val="Times New Roman"/>
        <family val="1"/>
        <charset val="204"/>
      </rPr>
      <t xml:space="preserve">, без филтър, чисти от ДНК и РНК, опаковка до 1000 бр. </t>
    </r>
  </si>
  <si>
    <t>208-44</t>
  </si>
  <si>
    <t>208-1</t>
  </si>
  <si>
    <t>208-96</t>
  </si>
  <si>
    <t>224-96</t>
  </si>
  <si>
    <t>208-50</t>
  </si>
  <si>
    <t>224-80</t>
  </si>
  <si>
    <t>224-1</t>
  </si>
  <si>
    <t>208-100</t>
  </si>
  <si>
    <t>224-100</t>
  </si>
  <si>
    <t>224-50</t>
  </si>
  <si>
    <t>224-2</t>
  </si>
  <si>
    <t>224-32</t>
  </si>
  <si>
    <t>224-5</t>
  </si>
  <si>
    <t>208-3</t>
  </si>
  <si>
    <t>233-350</t>
  </si>
  <si>
    <t>233-100</t>
  </si>
  <si>
    <t>233-1</t>
  </si>
  <si>
    <t>253-550</t>
  </si>
  <si>
    <t>253-500</t>
  </si>
  <si>
    <t>233-0,5</t>
  </si>
  <si>
    <t>233-60</t>
  </si>
  <si>
    <t>253-1000</t>
  </si>
  <si>
    <t>253-50</t>
  </si>
  <si>
    <t>253-40</t>
  </si>
  <si>
    <t>253-96</t>
  </si>
  <si>
    <t>253-120</t>
  </si>
  <si>
    <t>253-24</t>
  </si>
  <si>
    <t>233-4</t>
  </si>
  <si>
    <t>211-4</t>
  </si>
  <si>
    <t>211-3000</t>
  </si>
  <si>
    <t>211-1500</t>
  </si>
  <si>
    <t>218-200</t>
  </si>
  <si>
    <t>211-11</t>
  </si>
  <si>
    <t>211-10</t>
  </si>
  <si>
    <t>208-5</t>
  </si>
  <si>
    <t>218-1</t>
  </si>
  <si>
    <t>218-3</t>
  </si>
  <si>
    <t>208-200</t>
  </si>
  <si>
    <t>208-300</t>
  </si>
  <si>
    <t>224-200</t>
  </si>
  <si>
    <t>233-300</t>
  </si>
  <si>
    <t>208-500</t>
  </si>
  <si>
    <t>211-1000</t>
  </si>
  <si>
    <t>211-2000</t>
  </si>
  <si>
    <t>211-300</t>
  </si>
  <si>
    <t>233-30</t>
  </si>
  <si>
    <t>253-100</t>
  </si>
  <si>
    <t>224-5000</t>
  </si>
  <si>
    <t>253-300</t>
  </si>
  <si>
    <t>211-500</t>
  </si>
  <si>
    <t>№ на 
лабораторията</t>
  </si>
  <si>
    <t>ТЕ буфер за молекулярна биология, банка  до 500 мл., pH=8</t>
  </si>
  <si>
    <t>Мерна 
единица</t>
  </si>
  <si>
    <t xml:space="preserve">Ед. Цена
 без ДДС </t>
  </si>
  <si>
    <t>метър</t>
  </si>
  <si>
    <t>Памук, до 1 кг опаковка</t>
  </si>
  <si>
    <r>
      <rPr>
        <b/>
        <sz val="10"/>
        <rFont val="Times New Roman"/>
        <family val="1"/>
        <charset val="204"/>
      </rPr>
      <t>Услуга:</t>
    </r>
    <r>
      <rPr>
        <sz val="10"/>
        <rFont val="Times New Roman"/>
        <family val="1"/>
        <charset val="204"/>
      </rPr>
      <t xml:space="preserve"> Секвениране  (NGS) на ДНК, цялостно геномно секвениране на бактериални геноми, метагеномен анализ на 16S и ITS таргетни секвенции, Deeplex-MycTB анализ на Mycobacterium tuberculosis – секвениране и биоинформационен анализ </t>
    </r>
  </si>
  <si>
    <t>брой
 анализи</t>
  </si>
  <si>
    <t>Бехерови чаши 1 литър</t>
  </si>
  <si>
    <t>Парафилм , ширина 100 mm</t>
  </si>
  <si>
    <t>6х буфер за нанасяне на ДНК проби на агарозен гел, да съдържа бром фенол блу и ксилен цианол</t>
  </si>
  <si>
    <t>Ензим РНаза А, да не съдържа остатъчни ДНАзи  и протеази, разтвор</t>
  </si>
  <si>
    <t>Кит за оцветяване по Цил- Нилсън</t>
  </si>
  <si>
    <t>Кит за оцветяване по Грам,</t>
  </si>
  <si>
    <t>4920-1</t>
  </si>
  <si>
    <t>4920-2</t>
  </si>
  <si>
    <t>4920-100</t>
  </si>
  <si>
    <t>4920-5</t>
  </si>
  <si>
    <t>4920-30</t>
  </si>
  <si>
    <t>4920-1000</t>
  </si>
  <si>
    <t>4920-500</t>
  </si>
  <si>
    <t>4920-2000</t>
  </si>
  <si>
    <t>208-100;
 4920-100</t>
  </si>
  <si>
    <t>4920-6</t>
  </si>
  <si>
    <t>4920-200</t>
  </si>
  <si>
    <t>4920-20</t>
  </si>
  <si>
    <t>208-2,
 4920-2</t>
  </si>
  <si>
    <t>.</t>
  </si>
  <si>
    <t>Автоматични пипети и диспенсери</t>
  </si>
  <si>
    <r>
      <t xml:space="preserve">Автоматична лабораторна пипета. </t>
    </r>
    <r>
      <rPr>
        <b/>
        <sz val="10"/>
        <rFont val="Times New Roman"/>
        <family val="1"/>
        <charset val="204"/>
      </rPr>
      <t>-обем – 0,1-2,5µl</t>
    </r>
    <r>
      <rPr>
        <sz val="10"/>
        <rFont val="Times New Roman"/>
        <family val="1"/>
        <charset val="204"/>
      </rPr>
      <t xml:space="preserve">
-4-цифров дисплей
-нагласяне през – 0,001µl
-допустима систематична грешка при макс. обем &lt;1,4% 
-допустима систематична грешка при мин. обем &lt;48% 
-изцяло автоклавируема                                       
Сертификат за калибрация. Пипетата да е съвместима с връхчетата за пипети Eppendorf </t>
    </r>
  </si>
  <si>
    <r>
      <t xml:space="preserve">Автоматична лабораторна пипета. </t>
    </r>
    <r>
      <rPr>
        <b/>
        <sz val="10"/>
        <rFont val="Times New Roman"/>
        <family val="1"/>
        <charset val="204"/>
      </rPr>
      <t>-обем – 0,5-10µl</t>
    </r>
    <r>
      <rPr>
        <sz val="10"/>
        <rFont val="Times New Roman"/>
        <family val="1"/>
        <charset val="204"/>
      </rPr>
      <t xml:space="preserve">
-нагласяне през – 0,01µl
-4-цифров дисплей
-допустима систематична грешка при макс. обем &lt;1% 
-допустима систематична грешка при мин. обем &lt;8% 
-изцяло автоклавируема                                       
Сертификат за калибрация. Пипетата да е съвместима с връхчетата за пипети Eppendorf </t>
    </r>
  </si>
  <si>
    <r>
      <t xml:space="preserve">Автоматична лабораторна пипета. </t>
    </r>
    <r>
      <rPr>
        <b/>
        <sz val="10"/>
        <rFont val="Times New Roman"/>
        <family val="1"/>
        <charset val="204"/>
      </rPr>
      <t xml:space="preserve"> -обем –10-100µl</t>
    </r>
    <r>
      <rPr>
        <sz val="10"/>
        <rFont val="Times New Roman"/>
        <family val="1"/>
        <charset val="204"/>
      </rPr>
      <t xml:space="preserve">
-нагласяне през – 0,1µl
-4-цифров дисплей
-допустима систематична грешка при макс. обем &lt;0,8% 
-допустима систематична грешка при мин. обем &lt;3% 
-изцяло автоклавируема                               
Сертификат за калибрация. Пипетата да е съвместима с връхчетата за пипети Eppendorf</t>
    </r>
  </si>
  <si>
    <r>
      <t xml:space="preserve">Автоматична лабораторна пипета. </t>
    </r>
    <r>
      <rPr>
        <b/>
        <sz val="10"/>
        <rFont val="Times New Roman"/>
        <family val="1"/>
        <charset val="204"/>
      </rPr>
      <t>-обем – 20-200µl</t>
    </r>
    <r>
      <rPr>
        <sz val="10"/>
        <rFont val="Times New Roman"/>
        <family val="1"/>
        <charset val="204"/>
      </rPr>
      <t xml:space="preserve">
-нагласяне през – 1µl
-4-цифров дисплей
-допустима систематична грешка при макс. Обем &lt;0.6% 
-допустима систематична грешка при мин. обем &lt;2.5% 
-изцяло автоклавируема                                       
Сертификат за калибрация. Пипетата да е съвместима с връхчетата за пипети Eppendorf,</t>
    </r>
  </si>
  <si>
    <r>
      <t xml:space="preserve">Автоматична лабораторна пипета. </t>
    </r>
    <r>
      <rPr>
        <b/>
        <sz val="10"/>
        <rFont val="Times New Roman"/>
        <family val="1"/>
        <charset val="204"/>
      </rPr>
      <t>-обем – 100-1000µl</t>
    </r>
    <r>
      <rPr>
        <sz val="10"/>
        <rFont val="Times New Roman"/>
        <family val="1"/>
        <charset val="204"/>
      </rPr>
      <t xml:space="preserve">
-нагласяне през – 1µl
-4-цифров дисплей
-допустима систематична грешка при макс. Обем &lt;0.6% 
-допустима систематична грешка при мин. обем &lt;3% 
-изцяло автоклавируема                                       
Сертификат за калибрация. Пипетата да е съвместима с връхчетата за пипети Eppendorf,</t>
    </r>
  </si>
  <si>
    <r>
      <t xml:space="preserve">Автоматична лабораторна пипета. </t>
    </r>
    <r>
      <rPr>
        <b/>
        <sz val="10"/>
        <rFont val="Times New Roman"/>
        <family val="1"/>
        <charset val="204"/>
      </rPr>
      <t>-обем – 2-20µl</t>
    </r>
    <r>
      <rPr>
        <sz val="10"/>
        <rFont val="Times New Roman"/>
        <family val="1"/>
        <charset val="204"/>
      </rPr>
      <t xml:space="preserve">
-нагласяне през – 0,01µl
-4-цифров дисплей
-допустима систематична грешка при макс. обем &lt;1% 
-допустима систематична грешка при мин. обем &lt;5% 
-изцяло автоклавируема                                       
Сертификат за калибрация. Пипетата да е съвместима с връхчетата за пипети Eppendorf </t>
    </r>
  </si>
  <si>
    <t>4920-1
253-2</t>
  </si>
  <si>
    <t>4920-2
253-2</t>
  </si>
  <si>
    <t>4920-1
253-3</t>
  </si>
  <si>
    <t>253-1
4920-1</t>
  </si>
  <si>
    <t>Услуги</t>
  </si>
  <si>
    <t>Реактиви и консумативи за работа с апарат ImmunoCAP 100 (Phadia)</t>
  </si>
  <si>
    <t xml:space="preserve">Набор от тестове за мултиплексен PCR с двойно-праймиращи олигонуклеотиди и детекция чрез стандартна електорфореза. Китовете да съдържат всички необходими реактиви за извършване на PCR реакцията и вътрешна контрола. Да диагностицират едновременно 15 или повече човешки респираторни вируси (грипни вируси А и В, респираторно-синцитиален вирус А и В, човешки метапневмовирус, парагрипни вируси 1, 2, 3 и 4, аденовируси, риновируси A/B/C, коронавируси OC43, 229E, NL63, бокавируси 1/2/3/4 и др.) </t>
  </si>
  <si>
    <t xml:space="preserve">Кит за изолиране на ДНК/РНК чрез преципитиране на кръвна плазма, телесни течности, амниотична течност, слюнка,  кръв, микроскопски препарати, без колонки, без магнитни частици, екстракция на основата на гуанидинтиоцианат и преципитация на нуклеиновите киселини с изопропанол </t>
  </si>
  <si>
    <t>Китове и мастърмиксове за PCR, Real-time PCR и RT-PCR (общи недиагностични)</t>
  </si>
  <si>
    <t>Тест за автоматично флоуцитометрично определяне на процент и абсолютен брой на T, B и NK лимфоцити в една епруветка с цяла кръв по комбинацията от маркерите CD3/CD4/CD8/CD56+16/CD45/CD19  с епруветка за директно определяне на абсолютен брой</t>
  </si>
  <si>
    <r>
      <t xml:space="preserve">Апарат за полимеразна верижна реакция: 
- термоблок с капацитет 96 x 0.2 мл епруветки; 96 ямкови плаки; 12x8х0,2 мл стрипа;
- температурен диапазон: +4 - +99,9° С;
- скорост на загряване </t>
    </r>
    <r>
      <rPr>
        <sz val="10"/>
        <rFont val="Calibri"/>
        <family val="2"/>
        <charset val="204"/>
      </rPr>
      <t>≥</t>
    </r>
    <r>
      <rPr>
        <sz val="10"/>
        <rFont val="Times New Roman"/>
        <family val="1"/>
        <charset val="204"/>
      </rPr>
      <t xml:space="preserve">5.0° С/сек; скорост на охлаждане </t>
    </r>
    <r>
      <rPr>
        <sz val="10"/>
        <rFont val="Calibri"/>
        <family val="2"/>
        <charset val="204"/>
      </rPr>
      <t>≥</t>
    </r>
    <r>
      <rPr>
        <sz val="10"/>
        <rFont val="Times New Roman"/>
        <family val="1"/>
        <charset val="204"/>
      </rPr>
      <t>3.5° С/сек;
- точност / хомогенност на поддържаната температура - ± 0.5° С / ± 0.5° С;
- възможност за разделяне на 96-ямковата плака на 6 отделни температурни зони (сегмента)(всеки от 4х4 ямки) с температурен обхват във всеки сегмент 30-99° С, което позволява едновременно изследване на проби с различна температура на annealing;  
- нагряващ капак с програмируеми температури 60° - 65° С, 90° - 94° С
- капацитет за програмиране – 200 програми;
- гаранционен срок поне 3 год.</t>
    </r>
  </si>
  <si>
    <t>ПРЕПАРАТ ЗА ХИГИЕННА И  ДЕЗИНФЕКЦИЯ НА РЪЦЕ НА АЛКОХОЛНА ОСНОВА- ТЕЧЕН ПРЕПАРАТ, ГОТ ЗА УПОТРЕБА
• АДВ- изопропанол и пропанол
• Без съдържание на етанол, водороден прекис или хлорхексидин
• С доказано бактерицидно, фунгицидно, туберкулоцидно, вирусоцидно (HBV, HIV) действие
• С бързо действие - до 30 сек за хигиенна дезинфекция, до 3 мин за хирургична дезинфекция
• Разход за хигиенна дезинфекция на ръце - не повече от 3 мл
• Разход за хирургична дезинфекция на ръце - не повече от 2x5 мл
      •   С продължаващо действие мин. 180 мин след дезинфекция
• Хипоалеггичен, със съдържание на поддържащи кожата съставки
• Да отговаря на EN 1500 и EN 12791</t>
  </si>
  <si>
    <t>211-200
4920-1000</t>
  </si>
  <si>
    <t>4920-100;
208-100;</t>
  </si>
  <si>
    <t>Праймерна двойка за GAPDH със скала на синтез 0.05 микромола, пречистени от соли с дължина до 30 бази, 
Forward primer: 5′-CATGGGGAAGGTGAAGGTCGGA-3′
Reverse primer: 5′-TTGGCTCCCCCCTGCAAATGAG-3′</t>
  </si>
  <si>
    <t>Двойка праймери за p53 със скала на синтез 0.05мкр мола, пречистени от соли с дължина до 30 бази, 
Forward primer: 5′-AGAGTCTATAGGCCCACCCC-3′
Reverse primer: 5′-GCTCGACGCTAGGATCTGAC-3′</t>
  </si>
  <si>
    <t>РЕАКТИВИ и ЕНЗИМИ ЗА МОЛЕКУЛЯРНА БИОЛОГИЯ</t>
  </si>
  <si>
    <r>
      <t xml:space="preserve">Тестове за молекулярна диагностика на </t>
    </r>
    <r>
      <rPr>
        <b/>
        <i/>
        <sz val="10"/>
        <rFont val="Times New Roman"/>
        <family val="1"/>
        <charset val="204"/>
      </rPr>
      <t>N. gonorrhoeae</t>
    </r>
    <r>
      <rPr>
        <b/>
        <sz val="10"/>
        <rFont val="Times New Roman"/>
        <family val="1"/>
        <charset val="204"/>
      </rPr>
      <t xml:space="preserve"> и </t>
    </r>
    <r>
      <rPr>
        <b/>
        <i/>
        <sz val="10"/>
        <rFont val="Times New Roman"/>
        <family val="1"/>
        <charset val="204"/>
      </rPr>
      <t>M. genitalium</t>
    </r>
  </si>
  <si>
    <t>Кит за детекция на цитотоксичност (LDH), колориметричен, базиран на измерването на лактатдехидрогеназната активност освободена от цитозола на увредените клетки в супернатантата. Достатъчен за до 2000 теста</t>
  </si>
  <si>
    <t>218-1;
253-1</t>
  </si>
  <si>
    <t>Китове за екстракция на нуклеинови киселини</t>
  </si>
  <si>
    <r>
      <t xml:space="preserve">Набор за изолиране на високомолекулна </t>
    </r>
    <r>
      <rPr>
        <b/>
        <sz val="10"/>
        <rFont val="Times New Roman"/>
        <family val="1"/>
        <charset val="204"/>
      </rPr>
      <t>&gt;50кб геномна ДНК</t>
    </r>
    <r>
      <rPr>
        <sz val="10"/>
        <rFont val="Times New Roman"/>
        <family val="1"/>
        <charset val="204"/>
      </rPr>
      <t xml:space="preserve"> (бактериална, вирусна и еукариотна) </t>
    </r>
    <r>
      <rPr>
        <b/>
        <sz val="10"/>
        <rFont val="Times New Roman"/>
        <family val="1"/>
        <charset val="204"/>
      </rPr>
      <t>свободна от РНК</t>
    </r>
    <r>
      <rPr>
        <sz val="10"/>
        <rFont val="Times New Roman"/>
        <family val="1"/>
        <charset val="204"/>
      </rPr>
      <t xml:space="preserve">; от клинични материали (телесни течности, еякулат, тъкани) култивирани клетки, </t>
    </r>
    <r>
      <rPr>
        <b/>
        <sz val="10"/>
        <rFont val="Times New Roman"/>
        <family val="1"/>
        <charset val="204"/>
      </rPr>
      <t>бактерии, вируси.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Добив:</t>
    </r>
    <r>
      <rPr>
        <sz val="10"/>
        <rFont val="Times New Roman"/>
        <family val="1"/>
        <charset val="204"/>
      </rPr>
      <t xml:space="preserve"> минимум 7 мкг. ДНК от 200мкл кръв. </t>
    </r>
    <r>
      <rPr>
        <b/>
        <sz val="10"/>
        <rFont val="Times New Roman"/>
        <family val="1"/>
        <charset val="204"/>
      </rPr>
      <t>Характеристики:</t>
    </r>
    <r>
      <rPr>
        <sz val="10"/>
        <rFont val="Times New Roman"/>
        <family val="1"/>
        <charset val="204"/>
      </rPr>
      <t xml:space="preserve"> да съдържа протеиназа К и да работи на принципа на свързващи колонки, с два пречистващи буфера; възможност за концентрирана ДНК в елуат до 35мкл. без загуби в колонката. Изолираната ДНК да е с чистота, подходяща за PCR, Real-Time PCR, секвениране и др .Oпаковка до 50 изолирания (реакции)</t>
    </r>
  </si>
  <si>
    <t>208-1000
4920-8000</t>
  </si>
  <si>
    <t>4920-30
211-3
233-5</t>
  </si>
  <si>
    <r>
      <t xml:space="preserve">Молекулни ДНК маркери </t>
    </r>
    <r>
      <rPr>
        <b/>
        <u/>
        <sz val="12"/>
        <color indexed="8"/>
        <rFont val="Times New Roman"/>
        <family val="1"/>
        <charset val="204"/>
      </rPr>
      <t>с отделно багрило за накапване</t>
    </r>
  </si>
  <si>
    <t>4920-100;
 208-100;
211-100</t>
  </si>
  <si>
    <t>211-500
224-500</t>
  </si>
  <si>
    <t>Ръкавици</t>
  </si>
  <si>
    <t xml:space="preserve">Еднократни пипети  серологични от 25 мл, стерилни, индивидуално опаковани, градуирани, да издържат на киселини, основи, фенол, хлороформ и други органични разтворители. </t>
  </si>
  <si>
    <t xml:space="preserve">Двойно белязана сонда в 5' с- HEX, а в 3'- с BHQ1 (или аналогичен тъмен гасител в този спектър) за провеждане на Real-time PCR; скала на синтез 50 наномола (nmol); HPLC- пречистена; 
NG-ParC "CGG-AAC-TGT-CGC-CGT"                                                                        </t>
  </si>
  <si>
    <t>Препарат за дезинфекция без алдехиди- течен концентрат w
• За третиране на подове, стени, кабинети, коридори, асансьори, санитарни помещения
• С едновременно миещо и дезинфекциращо действие
• АДВ- четвъртични амониеви соли или алкиламини
• Без алдехиди, феноли, алкохоли, хлор, Нипацид {етиленокси диметанол)
• Със съдържание на ПАВ
• Широк спектър на действие: доказано бактерицидно, фунгицидно. туберкулоцидно, вирусоцидно (HBV. HIV) действие
• Ефективност в ниска концентрация и кратка експозиция - не по-дълга от 1 час, вкл. туберкулоцидно действие
• Да не увреждат материалите, от които са направени различните видове повърхности, доказана съвместимост с широка гама материали
• С доказан срок на годност на работния разтвор - минимум 14 дни
• При изпарение да не оказват алергизиращо действие върху медицинския персонал и пациенти
• С приятен, недразнещ аромат</t>
  </si>
  <si>
    <t>233-1000
211-350</t>
  </si>
  <si>
    <t>211-2000
4920-1000</t>
  </si>
  <si>
    <t>Диагностични тестове на базата на PCR</t>
  </si>
  <si>
    <t>Ензим ДНаза I, да не съдържа остатъчни протеази, разтвор</t>
  </si>
  <si>
    <t>Безопасно флуоресцентно ДНК багрило за електрофореза, концентрация до 10000х, за dsDNA, ssDNA или RNA в агарозни или полиакриламидни гелове, стабилно при стайна температура, чувствителност по-висока от тази на етидиев промид, съвместимо със стандартен УВ-трансилюминатор и максимално излъчване при 590нм;  опаковка до 0,5 мл.</t>
  </si>
  <si>
    <t>Двойно белязана сонда за отчитане на p53 чрез real-time PCR, белязана с FAM: BHQ, HPLC пречистена, дължина на секвенциите 15-40 бази  
Probe: 5′-FAM-TTGGGCAGTGCTCGCT-BHQ-3′</t>
  </si>
  <si>
    <t>211-15
233-3</t>
  </si>
  <si>
    <t>Среди за микробиология</t>
  </si>
  <si>
    <t>211-100</t>
  </si>
  <si>
    <t>Колориметричен кит за определяне на клетъчна пролиферация, BrdU базиран. Достатъчен за до 1000 теста.</t>
  </si>
  <si>
    <t>4920-1
208-1</t>
  </si>
  <si>
    <t>СЕРУМИ ЗА АГЛУТИНАЦИЯ</t>
  </si>
  <si>
    <t xml:space="preserve">96-ямкови  0,2 мл PCR плаки с повдигнат ръб и полу-борд, до 10 бр/оп </t>
  </si>
  <si>
    <t>211-1920
253-1920
4920-2880</t>
  </si>
  <si>
    <t>211-960</t>
  </si>
  <si>
    <t>253-1920
4920-9600</t>
  </si>
  <si>
    <t>253-1920
4920-9600
211-1920</t>
  </si>
  <si>
    <t>211-1920
253-1920
4920-6720</t>
  </si>
  <si>
    <t xml:space="preserve">Статив за автоматични пипети - съвместим с пипетите от позицията, въртящ се, за минимум 6 пипети </t>
  </si>
  <si>
    <t>Лабораторна Стъкалрия</t>
  </si>
  <si>
    <t>Пликове за автоклвиране</t>
  </si>
  <si>
    <t>Дезинфектанти</t>
  </si>
  <si>
    <t xml:space="preserve"> Мини центрофуга/вортекс за употреба в молекулярно-генетичния анализ със скорост минимум 3500 об/мин. С отделни режими на центрофугиране и миксиране на пробите. С поне два ротора за съответно 12 - 1,5 мл и 12 - 0,2/0,5 мл епруветки. С вградена защита , спираща въртенето на ротора, когато капакът е отворен. С най-малко 2 години пълна гаранция.</t>
  </si>
  <si>
    <t>Високоскоростна миницентрофуга с 1000 – 14500 об/мин. Да притежава дисплей с информация за скорост, време и сила на центрофугирането. Ротор с минимум 12 гнезда за 1,5 както и 0,5 и 0,2 мл епруветки (с подходящи адаптери), възможност за центрофугиране на spin-колонки. Система за сигурност, която автоматично изключва центрофугата при дисбаланс. До 30 мин непрекъсната работа. С най-малко 2 години пълна гаранция.</t>
  </si>
  <si>
    <t>Термоблок със загряване, работна температора 0˚ - + 100˚С. За минимум 12 епруветки с обем 0,5 1,5 или 2,0 мл. С капак. С възможност за програмиране на време и температуара. С минимум 2 години гаранция.</t>
  </si>
  <si>
    <t>ЛАБОРАТОРНА АПАРАТУРА, KOМПЮТРИ, ПЕРИФЕРИЯ И СПЕЦИАЛИЗИРАН СОФТУЕР</t>
  </si>
  <si>
    <r>
      <t xml:space="preserve">Real-time PCR кит за in vitro количествена амплификация на Mycobacterium tuberculosis complex (MTC), включващ  </t>
    </r>
    <r>
      <rPr>
        <i/>
        <sz val="10"/>
        <rFont val="Times New Roman"/>
        <family val="1"/>
        <charset val="204"/>
      </rPr>
      <t>M.tuberculosis, M.bovis, M.africanum, M.microti, M.canetti, М.pinipedii</t>
    </r>
    <r>
      <rPr>
        <sz val="10"/>
        <rFont val="Times New Roman"/>
        <family val="1"/>
        <charset val="204"/>
      </rPr>
      <t xml:space="preserve"> в клинични материали, култури и проби от околна среда чрез real-time PCR и флуоресцентно отчитане на аплифицираните продукти </t>
    </r>
  </si>
  <si>
    <t xml:space="preserve">Серуми за типизиране на салмонели, Hz51 за реакция аглутинация на предметно стъкло, лиофилизирани, опаковка 1 мл.  </t>
  </si>
  <si>
    <t xml:space="preserve">Серуми за типизиране на салмонели, О9 за реакция аглутинация на предметно стъкло, лиофилизирани, опаковка 1 мл.  </t>
  </si>
  <si>
    <t xml:space="preserve">Серуми за типизиране на салмонели, O4 за реакция аглутинация на предметно стъкло, лиофилизирани, опаковка 1 мл.  </t>
  </si>
  <si>
    <t xml:space="preserve">Серуми за типизиране на салмонели, O8 за реакция аглутинация на предметно стъкло, лиофилизирани, опаковка 1 мл.  </t>
  </si>
  <si>
    <t>208-1;
4920-1</t>
  </si>
  <si>
    <t>Серуми за за фазова инверсия по метода на Svengard</t>
  </si>
  <si>
    <t>Серуми за типизиране на салмонели</t>
  </si>
  <si>
    <r>
      <t xml:space="preserve">Кит за молекулярна диагностика на не по-малко от 13 вида най-често срещани aтипични микобактерии, асоциирани с човешката патология, включващ: ДНК олигонуклеотиди за полимеразна верижна реакция, Taq полимераза и мембрани с ген специфични ДНК сонди за последваща хибридизация в  1 набор. Китът да съдържа не по-малко от 96 теста и да бъде съвместим с методиката на наличната хибридизационна система за генетична идентификация в НРЛ по туберкулоза - </t>
    </r>
    <r>
      <rPr>
        <b/>
        <sz val="10"/>
        <rFont val="Times New Roman"/>
        <family val="1"/>
        <charset val="204"/>
      </rPr>
      <t>TwinCubator.</t>
    </r>
    <r>
      <rPr>
        <sz val="10"/>
        <rFont val="Times New Roman"/>
        <family val="1"/>
        <charset val="204"/>
      </rPr>
      <t xml:space="preserve">  Наборът да притежава СЕ маркировка в съответствие с директива 98/79/СЕ.</t>
    </r>
  </si>
  <si>
    <r>
      <t xml:space="preserve">Кит за молекулярна диагностика на </t>
    </r>
    <r>
      <rPr>
        <i/>
        <sz val="10"/>
        <rFont val="Times New Roman"/>
        <family val="1"/>
        <charset val="204"/>
      </rPr>
      <t>M.tuberculosis</t>
    </r>
    <r>
      <rPr>
        <sz val="10"/>
        <rFont val="Times New Roman"/>
        <family val="1"/>
        <charset val="204"/>
      </rPr>
      <t xml:space="preserve"> complex от белодробен материал и култура с едновременно определяне  на резистентност към Rifampicin  и Isoniazid, включващ: ДНК олигонуклеотиди за полимеразна верижна реакция, Taq полимераза и мембрани с ген-специфични ДНК сонди за последваща хибридизация в 1 набор. Китът да съдържа не по-малко от 12 теста и да бъде съвместим с методиката на наличната хибридизационна система за генетична идентификация в НРЛ по туберкулоза - </t>
    </r>
    <r>
      <rPr>
        <b/>
        <sz val="10"/>
        <rFont val="Times New Roman"/>
        <family val="1"/>
        <charset val="204"/>
      </rPr>
      <t>TwinCubator.</t>
    </r>
    <r>
      <rPr>
        <sz val="10"/>
        <rFont val="Times New Roman"/>
        <family val="1"/>
        <charset val="204"/>
      </rPr>
      <t xml:space="preserve"> Наборът да притежава СЕ маркировка в съответствие с директива 98/79/СЕ. </t>
    </r>
  </si>
  <si>
    <t>Тестове за молекулярна диагностика на микобактерии съвместими със
 система Tween Cubator (Hain)</t>
  </si>
  <si>
    <t>Набори за определяне на клетъчна пролиферация и цитотоксичност</t>
  </si>
  <si>
    <t>4920-250</t>
  </si>
  <si>
    <t>Двойно-белязани ДНК сонди</t>
  </si>
  <si>
    <t>Двойно белязана сонда в 5' с- FAM, а в 3'- с BHQ1  (или аналогичен тъмен гасител в този спектър) за провеждане на Real-time PCR; скала на синтез 50 наномола (nmol); HPLC- пречистена; дължина до 30 нуклеотида     
Ochiai RTPCR probe 5′-CGGCAAAGTGGATGCAACCGA-3′</t>
  </si>
  <si>
    <t xml:space="preserve">Затворена система за вземане на венозна кръв, спринцовки и игли. </t>
  </si>
  <si>
    <t>Епруветки за еднократна употреба</t>
  </si>
  <si>
    <t>Пипети за еднократна употреба</t>
  </si>
  <si>
    <t>Камери за броене на клетки</t>
  </si>
  <si>
    <t xml:space="preserve">Еднократни серологични пипети от 10 мл, стерилни, индивидуално опаковани, градуирани, да издържат на киселини, основи, фенол, хлороформ и други органични разтворители. </t>
  </si>
  <si>
    <t>Плаки за еднократна употреба и покривно фолио</t>
  </si>
  <si>
    <t>Консумативи за микробиология</t>
  </si>
  <si>
    <t xml:space="preserve">253-750
</t>
  </si>
  <si>
    <t>233-50</t>
  </si>
  <si>
    <t>208-100;
4920-100</t>
  </si>
  <si>
    <t>211-8
208-22</t>
  </si>
  <si>
    <t>4920-38</t>
  </si>
  <si>
    <t>ОБЩО по позиция</t>
  </si>
  <si>
    <t>233-2500</t>
  </si>
  <si>
    <t>233-2000</t>
  </si>
  <si>
    <t>233-1000</t>
  </si>
  <si>
    <t>68..2</t>
  </si>
  <si>
    <t>Проверки:</t>
  </si>
  <si>
    <r>
      <t>Председател</t>
    </r>
    <r>
      <rPr>
        <sz val="12"/>
        <color theme="1"/>
        <rFont val="Times New Roman"/>
        <family val="1"/>
        <charset val="204"/>
      </rPr>
      <t>:</t>
    </r>
  </si>
  <si>
    <t>Членове:</t>
  </si>
  <si>
    <t>1. Таня Гюрова - юрист</t>
  </si>
  <si>
    <t>4. Гл. ас. Радослава Емилова - отдел “Имунология ”</t>
  </si>
  <si>
    <t>6. Светлана Йорданова- отдел „Епидемиология“</t>
  </si>
  <si>
    <t>2. Доц. Иван Иванов – отдел „Микробиология”</t>
  </si>
  <si>
    <t>Комисия</t>
  </si>
  <si>
    <t>Доц. Николов</t>
  </si>
  <si>
    <t>Проф. Кантарджиев</t>
  </si>
  <si>
    <t xml:space="preserve">Проф. Панайотов </t>
  </si>
  <si>
    <t xml:space="preserve">Проф. Николова
Проф. Панайотов 
</t>
  </si>
  <si>
    <t xml:space="preserve">Проф. Николова
Проф. Панайотов </t>
  </si>
  <si>
    <t xml:space="preserve">Проф. Кантарджиев
Проф. Панайотов </t>
  </si>
  <si>
    <t>Ръководител(и)
 на проект</t>
  </si>
  <si>
    <t>Проф. Николова</t>
  </si>
  <si>
    <t>Проф. Николова
Проф. Панайотов</t>
  </si>
  <si>
    <t>Проф. Панайотов 
Доц. Калу</t>
  </si>
  <si>
    <t>Проф. Николова
Проф. Панайотов 
Доц. Калу</t>
  </si>
  <si>
    <t>Доц. Калу</t>
  </si>
  <si>
    <t>Проф. Кантарджиев
Проф. Панайотов 
Доц. Калу</t>
  </si>
  <si>
    <t>Гл.Ас. Павлова</t>
  </si>
  <si>
    <t>Проф. Кантарджиев
Гл.Ас. Павлова</t>
  </si>
  <si>
    <t>Проф. Корсун</t>
  </si>
  <si>
    <t>Проф. Панайотов 
Доц. Калу
Проф. Корсун</t>
  </si>
  <si>
    <t>Гл.ас. Ангелова</t>
  </si>
  <si>
    <t>Доц. Калу
Гл.ас. Ангелова</t>
  </si>
  <si>
    <t>Гл.ас. Емилова</t>
  </si>
  <si>
    <t>Гл.ас. Емилова
Доц. Калу</t>
  </si>
  <si>
    <t>3. д-р Ива Филипова - отдел „Микробиология”</t>
  </si>
  <si>
    <t>5. Гл. ас. Светла Ангелова - отдел "Вирусология"</t>
  </si>
  <si>
    <t>211-1000;
4920-4000;
253-2000</t>
  </si>
  <si>
    <t>208-300;
253-500</t>
  </si>
  <si>
    <t>Скенер с възможност за цветно сканиране на лист с размер А4, адаптиран да изпълнява функциите за отчитане на резултати от оценката на тестове за алергии</t>
  </si>
  <si>
    <t>Ин витро имунодиагностичен  тест за доказване на IFN-gamma продукция в супернатанти от цяла кръв след стимулация със специфичните антигени  ESAT-6 и CFP-10  на M. tuberculosis,  съдържащ  две отделни смеси от ESAT-6 и CFP-10 пептидни антигени , предназначени да предизвикат клетъчно-медиирани имунни (CMI) отговори съответно от  CD4+ T и  от  CD8+ T-лимфоцити.  Количествен  ELISA тест. Плаките са 96 ямкови, всяка плака съдържа 12 стрипа с по 8 ямки, предварително натоварени с моноклонално антитяло срещу човешки IFN-gammа . Продукцията на  IFN-gammа се отчита апаратно на ELISA-ридер. Възможност за обработване на единични проби. Време на извършване на теста – 24 часа. Специфичност: &gt; 99%. Чувствителност: 80%. Други изисквания: Одобрен за ин витро диагностика от регулаторни институции. СЕ марка. Да съдържа епруветки с активиращите антигени.</t>
  </si>
  <si>
    <t xml:space="preserve">  ТЕХНИЧЕСКА СПЕЦИФИКАЦИЯ за доставка на диагностични
 консумативи за НЦЗПБ през 2018г. по проекти финансирани от ФНИ 2017г. </t>
  </si>
  <si>
    <t>с прогнозна стойност</t>
  </si>
  <si>
    <r>
      <t xml:space="preserve">Мишо античовешко моноклонално антитяло срещу срещу RORgt, маркирано с PE/  </t>
    </r>
    <r>
      <rPr>
        <sz val="10"/>
        <color rgb="FF92D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за флоуцитометрия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</si>
</sst>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0.00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trike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rgb="FF92D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5" fillId="2" borderId="0" applyNumberFormat="0" applyBorder="0" applyAlignment="0" applyProtection="0"/>
    <xf numFmtId="0" fontId="4" fillId="0" borderId="0"/>
  </cellStyleXfs>
  <cellXfs count="335">
    <xf numFmtId="0" fontId="0" fillId="0" borderId="0" xfId="0"/>
    <xf numFmtId="0" fontId="2" fillId="0" borderId="0" xfId="0" applyFont="1" applyFill="1"/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/>
    <xf numFmtId="2" fontId="2" fillId="3" borderId="6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7" fillId="0" borderId="0" xfId="0" applyFont="1"/>
    <xf numFmtId="0" fontId="17" fillId="0" borderId="0" xfId="0" applyFont="1" applyFill="1"/>
    <xf numFmtId="0" fontId="15" fillId="3" borderId="2" xfId="0" applyFont="1" applyFill="1" applyBorder="1" applyAlignment="1">
      <alignment horizontal="center" wrapText="1"/>
    </xf>
    <xf numFmtId="164" fontId="15" fillId="3" borderId="2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wrapText="1"/>
    </xf>
    <xf numFmtId="2" fontId="15" fillId="3" borderId="2" xfId="0" applyNumberFormat="1" applyFont="1" applyFill="1" applyBorder="1" applyAlignment="1">
      <alignment horizontal="center" wrapText="1"/>
    </xf>
    <xf numFmtId="2" fontId="8" fillId="0" borderId="0" xfId="0" applyNumberFormat="1" applyFont="1" applyFill="1" applyAlignment="1">
      <alignment horizontal="center"/>
    </xf>
    <xf numFmtId="0" fontId="24" fillId="0" borderId="0" xfId="0" applyFont="1"/>
    <xf numFmtId="0" fontId="10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/>
    <xf numFmtId="0" fontId="18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15" fillId="0" borderId="0" xfId="0" applyFont="1" applyFill="1"/>
    <xf numFmtId="1" fontId="2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center"/>
    </xf>
    <xf numFmtId="0" fontId="3" fillId="4" borderId="2" xfId="2" applyNumberFormat="1" applyFont="1" applyFill="1" applyBorder="1" applyAlignment="1" applyProtection="1">
      <alignment horizontal="right" wrapText="1"/>
    </xf>
    <xf numFmtId="0" fontId="3" fillId="4" borderId="2" xfId="0" applyFont="1" applyFill="1" applyBorder="1" applyAlignment="1">
      <alignment horizontal="center" wrapText="1"/>
    </xf>
    <xf numFmtId="2" fontId="3" fillId="4" borderId="2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 wrapText="1"/>
    </xf>
    <xf numFmtId="0" fontId="2" fillId="3" borderId="0" xfId="0" applyFont="1" applyFill="1"/>
    <xf numFmtId="0" fontId="2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2" fillId="3" borderId="2" xfId="2" applyNumberFormat="1" applyFont="1" applyFill="1" applyBorder="1" applyAlignment="1" applyProtection="1">
      <alignment horizontal="justify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3" fillId="3" borderId="6" xfId="0" applyFont="1" applyFill="1" applyBorder="1" applyAlignment="1">
      <alignment horizontal="center" wrapText="1"/>
    </xf>
    <xf numFmtId="2" fontId="3" fillId="3" borderId="6" xfId="0" applyNumberFormat="1" applyFont="1" applyFill="1" applyBorder="1" applyAlignment="1">
      <alignment horizontal="center" wrapText="1"/>
    </xf>
    <xf numFmtId="0" fontId="2" fillId="3" borderId="0" xfId="0" applyFont="1" applyFill="1" applyBorder="1"/>
    <xf numFmtId="2" fontId="2" fillId="3" borderId="2" xfId="0" applyNumberFormat="1" applyFont="1" applyFill="1" applyBorder="1" applyAlignment="1">
      <alignment horizontal="center"/>
    </xf>
    <xf numFmtId="2" fontId="2" fillId="3" borderId="2" xfId="1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2" fontId="2" fillId="3" borderId="2" xfId="1" applyNumberFormat="1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justify" vertical="center" wrapText="1"/>
    </xf>
    <xf numFmtId="0" fontId="26" fillId="3" borderId="2" xfId="0" applyFont="1" applyFill="1" applyBorder="1" applyAlignment="1">
      <alignment horizontal="left" wrapText="1"/>
    </xf>
    <xf numFmtId="0" fontId="26" fillId="3" borderId="2" xfId="0" applyFont="1" applyFill="1" applyBorder="1" applyAlignment="1">
      <alignment horizontal="center" wrapText="1"/>
    </xf>
    <xf numFmtId="0" fontId="27" fillId="3" borderId="2" xfId="0" applyFont="1" applyFill="1" applyBorder="1" applyAlignment="1">
      <alignment horizontal="left" wrapText="1"/>
    </xf>
    <xf numFmtId="2" fontId="26" fillId="3" borderId="2" xfId="0" applyNumberFormat="1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2" fontId="26" fillId="3" borderId="2" xfId="0" applyNumberFormat="1" applyFont="1" applyFill="1" applyBorder="1" applyAlignment="1">
      <alignment horizontal="center" wrapText="1"/>
    </xf>
    <xf numFmtId="2" fontId="26" fillId="3" borderId="6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 wrapText="1"/>
    </xf>
    <xf numFmtId="2" fontId="7" fillId="3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 shrinkToFit="1"/>
    </xf>
    <xf numFmtId="1" fontId="2" fillId="3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justify" vertical="center" wrapText="1"/>
    </xf>
    <xf numFmtId="0" fontId="2" fillId="3" borderId="2" xfId="0" applyNumberFormat="1" applyFont="1" applyFill="1" applyBorder="1" applyAlignment="1">
      <alignment horizontal="center" wrapText="1"/>
    </xf>
    <xf numFmtId="2" fontId="15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justify" vertical="center" wrapText="1"/>
    </xf>
    <xf numFmtId="0" fontId="2" fillId="3" borderId="2" xfId="0" applyFont="1" applyFill="1" applyBorder="1" applyAlignment="1" applyProtection="1">
      <alignment horizontal="center" vertical="center"/>
    </xf>
    <xf numFmtId="2" fontId="2" fillId="3" borderId="2" xfId="0" applyNumberFormat="1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>
      <alignment horizontal="left" vertical="top" wrapText="1"/>
    </xf>
    <xf numFmtId="0" fontId="20" fillId="3" borderId="2" xfId="4" applyFont="1" applyFill="1" applyBorder="1" applyAlignment="1">
      <alignment vertical="top" wrapText="1"/>
    </xf>
    <xf numFmtId="164" fontId="15" fillId="3" borderId="2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2" fillId="3" borderId="2" xfId="4" applyFont="1" applyFill="1" applyBorder="1" applyAlignment="1">
      <alignment horizontal="justify" vertical="center" wrapText="1"/>
    </xf>
    <xf numFmtId="0" fontId="2" fillId="3" borderId="2" xfId="4" applyFont="1" applyFill="1" applyBorder="1" applyAlignment="1">
      <alignment horizontal="center" wrapText="1"/>
    </xf>
    <xf numFmtId="0" fontId="22" fillId="3" borderId="2" xfId="0" applyFont="1" applyFill="1" applyBorder="1" applyAlignment="1">
      <alignment horizontal="left" vertical="top" wrapText="1"/>
    </xf>
    <xf numFmtId="0" fontId="23" fillId="3" borderId="2" xfId="4" applyFont="1" applyFill="1" applyBorder="1" applyAlignment="1">
      <alignment vertical="top" wrapText="1"/>
    </xf>
    <xf numFmtId="0" fontId="22" fillId="3" borderId="2" xfId="0" applyFont="1" applyFill="1" applyBorder="1" applyAlignment="1">
      <alignment horizontal="center" wrapText="1"/>
    </xf>
    <xf numFmtId="164" fontId="22" fillId="3" borderId="2" xfId="0" applyNumberFormat="1" applyFont="1" applyFill="1" applyBorder="1" applyAlignment="1">
      <alignment horizontal="center"/>
    </xf>
    <xf numFmtId="1" fontId="16" fillId="3" borderId="2" xfId="0" applyNumberFormat="1" applyFont="1" applyFill="1" applyBorder="1" applyAlignment="1">
      <alignment horizontal="center"/>
    </xf>
    <xf numFmtId="164" fontId="22" fillId="3" borderId="2" xfId="1" applyNumberFormat="1" applyFont="1" applyFill="1" applyBorder="1" applyAlignment="1">
      <alignment horizontal="center"/>
    </xf>
    <xf numFmtId="164" fontId="22" fillId="3" borderId="2" xfId="0" applyNumberFormat="1" applyFont="1" applyFill="1" applyBorder="1" applyAlignment="1">
      <alignment horizontal="center" wrapText="1"/>
    </xf>
    <xf numFmtId="3" fontId="2" fillId="3" borderId="2" xfId="0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left" wrapText="1"/>
    </xf>
    <xf numFmtId="0" fontId="18" fillId="3" borderId="2" xfId="0" applyFont="1" applyFill="1" applyBorder="1" applyAlignment="1">
      <alignment horizontal="center" wrapText="1"/>
    </xf>
    <xf numFmtId="2" fontId="18" fillId="3" borderId="2" xfId="0" applyNumberFormat="1" applyFont="1" applyFill="1" applyBorder="1" applyAlignment="1">
      <alignment horizontal="center"/>
    </xf>
    <xf numFmtId="1" fontId="18" fillId="3" borderId="2" xfId="0" applyNumberFormat="1" applyFont="1" applyFill="1" applyBorder="1" applyAlignment="1">
      <alignment horizontal="center"/>
    </xf>
    <xf numFmtId="2" fontId="18" fillId="3" borderId="2" xfId="0" applyNumberFormat="1" applyFont="1" applyFill="1" applyBorder="1" applyAlignment="1">
      <alignment horizontal="center" wrapText="1"/>
    </xf>
    <xf numFmtId="2" fontId="18" fillId="3" borderId="6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horizontal="left"/>
    </xf>
    <xf numFmtId="0" fontId="9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 wrapText="1"/>
    </xf>
    <xf numFmtId="2" fontId="2" fillId="3" borderId="11" xfId="0" applyNumberFormat="1" applyFont="1" applyFill="1" applyBorder="1" applyAlignment="1">
      <alignment horizontal="center" wrapText="1"/>
    </xf>
    <xf numFmtId="0" fontId="2" fillId="3" borderId="2" xfId="0" applyNumberFormat="1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left" wrapText="1"/>
    </xf>
    <xf numFmtId="2" fontId="7" fillId="3" borderId="6" xfId="0" applyNumberFormat="1" applyFont="1" applyFill="1" applyBorder="1" applyAlignment="1">
      <alignment horizontal="center" wrapText="1"/>
    </xf>
    <xf numFmtId="0" fontId="3" fillId="3" borderId="2" xfId="3" applyNumberFormat="1" applyFont="1" applyFill="1" applyBorder="1" applyAlignment="1">
      <alignment horizontal="left" wrapText="1"/>
    </xf>
    <xf numFmtId="0" fontId="2" fillId="3" borderId="2" xfId="3" applyFont="1" applyFill="1" applyBorder="1" applyAlignment="1">
      <alignment horizontal="justify" vertical="center" wrapText="1"/>
    </xf>
    <xf numFmtId="0" fontId="2" fillId="3" borderId="2" xfId="3" applyFont="1" applyFill="1" applyBorder="1" applyAlignment="1">
      <alignment horizontal="center" wrapText="1"/>
    </xf>
    <xf numFmtId="2" fontId="2" fillId="3" borderId="2" xfId="3" applyNumberFormat="1" applyFont="1" applyFill="1" applyBorder="1" applyAlignment="1">
      <alignment horizontal="center"/>
    </xf>
    <xf numFmtId="0" fontId="2" fillId="3" borderId="2" xfId="3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64" fontId="15" fillId="3" borderId="6" xfId="0" applyNumberFormat="1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2" fontId="2" fillId="3" borderId="9" xfId="1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wrapText="1"/>
    </xf>
    <xf numFmtId="2" fontId="15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64" fontId="15" fillId="3" borderId="9" xfId="1" applyNumberFormat="1" applyFont="1" applyFill="1" applyBorder="1" applyAlignment="1">
      <alignment horizontal="center"/>
    </xf>
    <xf numFmtId="164" fontId="15" fillId="3" borderId="9" xfId="0" applyNumberFormat="1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center" wrapText="1"/>
    </xf>
    <xf numFmtId="2" fontId="15" fillId="3" borderId="6" xfId="0" applyNumberFormat="1" applyFont="1" applyFill="1" applyBorder="1" applyAlignment="1">
      <alignment horizontal="center"/>
    </xf>
    <xf numFmtId="164" fontId="15" fillId="3" borderId="6" xfId="1" applyNumberFormat="1" applyFont="1" applyFill="1" applyBorder="1" applyAlignment="1">
      <alignment horizontal="center"/>
    </xf>
    <xf numFmtId="1" fontId="2" fillId="3" borderId="2" xfId="1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2" fontId="9" fillId="3" borderId="2" xfId="0" applyNumberFormat="1" applyFont="1" applyFill="1" applyBorder="1" applyAlignment="1">
      <alignment horizontal="center" wrapText="1"/>
    </xf>
    <xf numFmtId="1" fontId="9" fillId="3" borderId="2" xfId="1" applyNumberFormat="1" applyFont="1" applyFill="1" applyBorder="1" applyAlignment="1">
      <alignment horizontal="center" wrapText="1"/>
    </xf>
    <xf numFmtId="2" fontId="9" fillId="3" borderId="6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justify" vertical="center"/>
    </xf>
    <xf numFmtId="2" fontId="3" fillId="3" borderId="4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2" applyNumberFormat="1" applyFont="1" applyFill="1" applyBorder="1" applyAlignment="1" applyProtection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wrapText="1"/>
    </xf>
    <xf numFmtId="0" fontId="28" fillId="3" borderId="2" xfId="0" applyFont="1" applyFill="1" applyBorder="1" applyAlignment="1">
      <alignment horizontal="center" wrapText="1"/>
    </xf>
    <xf numFmtId="0" fontId="28" fillId="3" borderId="2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wrapText="1"/>
    </xf>
    <xf numFmtId="49" fontId="11" fillId="3" borderId="2" xfId="0" applyNumberFormat="1" applyFont="1" applyFill="1" applyBorder="1" applyAlignment="1">
      <alignment horizontal="center" wrapText="1"/>
    </xf>
    <xf numFmtId="0" fontId="11" fillId="3" borderId="2" xfId="3" applyNumberFormat="1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right"/>
    </xf>
    <xf numFmtId="0" fontId="18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wrapText="1"/>
    </xf>
    <xf numFmtId="2" fontId="3" fillId="3" borderId="2" xfId="0" applyNumberFormat="1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wrapText="1"/>
    </xf>
    <xf numFmtId="16" fontId="3" fillId="3" borderId="2" xfId="0" applyNumberFormat="1" applyFont="1" applyFill="1" applyBorder="1" applyAlignment="1">
      <alignment horizontal="right"/>
    </xf>
    <xf numFmtId="0" fontId="29" fillId="3" borderId="2" xfId="0" applyFont="1" applyFill="1" applyBorder="1" applyAlignment="1">
      <alignment horizontal="right" wrapText="1"/>
    </xf>
    <xf numFmtId="0" fontId="30" fillId="3" borderId="2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 wrapText="1"/>
    </xf>
    <xf numFmtId="0" fontId="18" fillId="3" borderId="2" xfId="0" applyFont="1" applyFill="1" applyBorder="1" applyAlignment="1">
      <alignment horizontal="right" wrapText="1"/>
    </xf>
    <xf numFmtId="2" fontId="2" fillId="3" borderId="8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justify" vertical="center" wrapText="1"/>
    </xf>
    <xf numFmtId="0" fontId="9" fillId="3" borderId="13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top" wrapText="1"/>
    </xf>
    <xf numFmtId="0" fontId="2" fillId="3" borderId="12" xfId="0" applyNumberFormat="1" applyFont="1" applyFill="1" applyBorder="1" applyAlignment="1">
      <alignment horizontal="justify" vertical="center" wrapText="1"/>
    </xf>
    <xf numFmtId="0" fontId="9" fillId="3" borderId="12" xfId="0" applyNumberFormat="1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3" xfId="0" applyNumberFormat="1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18" fillId="3" borderId="12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right"/>
    </xf>
    <xf numFmtId="2" fontId="3" fillId="4" borderId="6" xfId="0" applyNumberFormat="1" applyFont="1" applyFill="1" applyBorder="1" applyAlignment="1">
      <alignment horizontal="center" wrapText="1"/>
    </xf>
    <xf numFmtId="2" fontId="2" fillId="3" borderId="1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left" wrapText="1"/>
    </xf>
    <xf numFmtId="0" fontId="11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6" xfId="2" applyNumberFormat="1" applyFont="1" applyFill="1" applyBorder="1" applyAlignment="1" applyProtection="1">
      <alignment horizontal="right" wrapText="1"/>
    </xf>
    <xf numFmtId="0" fontId="3" fillId="4" borderId="6" xfId="0" applyFont="1" applyFill="1" applyBorder="1" applyAlignment="1">
      <alignment horizontal="center" wrapText="1"/>
    </xf>
    <xf numFmtId="2" fontId="3" fillId="4" borderId="6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justify" vertical="center"/>
    </xf>
    <xf numFmtId="2" fontId="3" fillId="3" borderId="17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2" fontId="18" fillId="3" borderId="8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2" fontId="3" fillId="3" borderId="19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 wrapText="1"/>
    </xf>
    <xf numFmtId="2" fontId="2" fillId="3" borderId="0" xfId="0" applyNumberFormat="1" applyFont="1" applyFill="1" applyBorder="1" applyAlignment="1">
      <alignment horizontal="center" wrapText="1"/>
    </xf>
    <xf numFmtId="2" fontId="3" fillId="3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/>
    <xf numFmtId="0" fontId="3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24" fillId="0" borderId="0" xfId="0" applyFont="1" applyBorder="1" applyAlignment="1">
      <alignment vertical="center"/>
    </xf>
    <xf numFmtId="0" fontId="9" fillId="0" borderId="0" xfId="0" applyFont="1" applyFill="1" applyBorder="1" applyAlignment="1">
      <alignment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wrapText="1"/>
    </xf>
    <xf numFmtId="2" fontId="3" fillId="0" borderId="9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wrapText="1"/>
    </xf>
    <xf numFmtId="0" fontId="11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right" vertical="center"/>
    </xf>
    <xf numFmtId="0" fontId="11" fillId="4" borderId="12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 wrapText="1"/>
    </xf>
    <xf numFmtId="0" fontId="28" fillId="3" borderId="12" xfId="0" applyFont="1" applyFill="1" applyBorder="1" applyAlignment="1">
      <alignment horizontal="center" wrapText="1"/>
    </xf>
    <xf numFmtId="0" fontId="28" fillId="3" borderId="1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justify" vertical="center" wrapText="1"/>
    </xf>
    <xf numFmtId="49" fontId="11" fillId="3" borderId="12" xfId="0" applyNumberFormat="1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11" fillId="3" borderId="12" xfId="3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justify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vertical="top" wrapText="1"/>
    </xf>
    <xf numFmtId="0" fontId="9" fillId="3" borderId="2" xfId="0" applyNumberFormat="1" applyFont="1" applyFill="1" applyBorder="1" applyAlignment="1">
      <alignment horizontal="left" wrapText="1"/>
    </xf>
    <xf numFmtId="0" fontId="2" fillId="3" borderId="2" xfId="0" applyNumberFormat="1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justify" vertical="center" wrapText="1"/>
    </xf>
    <xf numFmtId="0" fontId="32" fillId="3" borderId="0" xfId="0" applyFont="1" applyFill="1"/>
    <xf numFmtId="0" fontId="32" fillId="0" borderId="0" xfId="0" applyFont="1" applyFill="1"/>
    <xf numFmtId="0" fontId="9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</cellXfs>
  <cellStyles count="5">
    <cellStyle name="Bad" xfId="3" builtinId="27"/>
    <cellStyle name="Currency" xfId="1" builtinId="4"/>
    <cellStyle name="Normal" xfId="0" builtinId="0"/>
    <cellStyle name="Normal 2" xfId="2"/>
    <cellStyle name="Normal 3" xfId="4"/>
  </cellStyles>
  <dxfs count="28"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strike val="0"/>
        <outline val="0"/>
        <shadow val="0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22235" displayName="Table22235" ref="A6:K343" totalsRowShown="0" headerRowDxfId="27" dataDxfId="25" headerRowBorderDxfId="26" tableBorderDxfId="24">
  <autoFilter ref="A6:K343"/>
  <tableColumns count="11">
    <tableColumn id="1" name="№ на _x000a_лабораторията" dataDxfId="23"/>
    <tableColumn id="2" name="Обособена позиция" dataDxfId="22"/>
    <tableColumn id="3" name="Под   _x000a_ позиция" dataDxfId="21"/>
    <tableColumn id="4" name="Наименование и техническа характеристика" dataDxfId="20"/>
    <tableColumn id="5" name="Мерна _x000a_единица" dataDxfId="19"/>
    <tableColumn id="6" name="Ед. Цена_x000a_ без ДДС " dataDxfId="18"/>
    <tableColumn id="7" name="Количество до" dataDxfId="17"/>
    <tableColumn id="8" name="Сума в лева без ДДС" dataDxfId="16"/>
    <tableColumn id="13" name="Сума в лева с ДДС" dataDxfId="15"/>
    <tableColumn id="10" name="Изискване по директива 98/79/EC" dataDxfId="14"/>
    <tableColumn id="9" name="Ръководител(и)_x000a_ на проект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22353" displayName="Table222353" ref="A6:H341" totalsRowShown="0" headerRowDxfId="12" dataDxfId="10" headerRowBorderDxfId="11" tableBorderDxfId="9" totalsRowBorderDxfId="8">
  <autoFilter ref="A6:H341"/>
  <tableColumns count="8">
    <tableColumn id="2" name="Обособена позиция" dataDxfId="7"/>
    <tableColumn id="3" name="Под   _x000a_ позиция" dataDxfId="6"/>
    <tableColumn id="4" name="Наименование и техническа характеристика" dataDxfId="5"/>
    <tableColumn id="5" name="Мерна _x000a_единица" dataDxfId="4"/>
    <tableColumn id="6" name="Ед. Цена_x000a_ без ДДС " dataDxfId="3"/>
    <tableColumn id="7" name="Количество до" dataDxfId="2"/>
    <tableColumn id="8" name="Сума в лева без ДДС" dataDxfId="1"/>
    <tableColumn id="10" name="Изискване по директива 98/79/EC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8"/>
  <sheetViews>
    <sheetView zoomScale="85" zoomScaleNormal="85" workbookViewId="0">
      <pane ySplit="6" topLeftCell="A7" activePane="bottomLeft" state="frozen"/>
      <selection pane="bottomLeft" sqref="A1:XFD1048576"/>
    </sheetView>
  </sheetViews>
  <sheetFormatPr defaultRowHeight="15" x14ac:dyDescent="0.25"/>
  <cols>
    <col min="1" max="1" width="10.140625" style="283" customWidth="1"/>
    <col min="2" max="2" width="5.7109375" style="11" customWidth="1"/>
    <col min="3" max="3" width="7.85546875" style="11" customWidth="1"/>
    <col min="4" max="4" width="62.140625" style="11" customWidth="1"/>
    <col min="5" max="5" width="7.5703125" style="11" customWidth="1"/>
    <col min="6" max="6" width="8.140625" style="33" customWidth="1"/>
    <col min="7" max="7" width="6.42578125" style="9" customWidth="1"/>
    <col min="8" max="8" width="9.7109375" style="9" customWidth="1"/>
    <col min="9" max="10" width="9.5703125" style="9" customWidth="1"/>
    <col min="11" max="11" width="16" style="11" customWidth="1"/>
    <col min="12" max="16384" width="9.140625" style="11"/>
  </cols>
  <sheetData>
    <row r="1" spans="1:12" s="8" customFormat="1" ht="18.75" x14ac:dyDescent="0.3">
      <c r="A1" s="330" t="s">
        <v>22</v>
      </c>
      <c r="B1" s="331"/>
      <c r="C1" s="331"/>
      <c r="D1" s="331"/>
      <c r="E1" s="331"/>
      <c r="F1" s="331"/>
      <c r="G1" s="331"/>
      <c r="H1" s="331"/>
      <c r="I1" s="331"/>
      <c r="J1" s="331"/>
      <c r="K1" s="7"/>
      <c r="L1" s="7"/>
    </row>
    <row r="2" spans="1:12" s="8" customFormat="1" x14ac:dyDescent="0.25">
      <c r="A2" s="40"/>
      <c r="F2" s="36"/>
      <c r="G2" s="28"/>
      <c r="H2" s="28"/>
      <c r="I2" s="28"/>
      <c r="J2" s="28"/>
      <c r="K2" s="11"/>
    </row>
    <row r="3" spans="1:12" ht="15.75" x14ac:dyDescent="0.25">
      <c r="A3" s="328" t="s">
        <v>188</v>
      </c>
      <c r="B3" s="328"/>
      <c r="C3" s="328"/>
      <c r="D3" s="328"/>
      <c r="E3" s="328"/>
      <c r="H3" s="10"/>
      <c r="I3" s="10"/>
      <c r="J3" s="10"/>
      <c r="K3" s="10"/>
    </row>
    <row r="4" spans="1:12" x14ac:dyDescent="0.25">
      <c r="A4" s="329" t="s">
        <v>189</v>
      </c>
      <c r="B4" s="329"/>
      <c r="C4" s="329"/>
      <c r="D4" s="329"/>
      <c r="E4" s="9"/>
      <c r="H4" s="10"/>
      <c r="I4" s="10"/>
      <c r="J4" s="10"/>
      <c r="K4" s="10"/>
    </row>
    <row r="5" spans="1:12" x14ac:dyDescent="0.25">
      <c r="A5" s="38"/>
      <c r="B5" s="12"/>
      <c r="C5" s="12"/>
      <c r="D5" s="13"/>
      <c r="E5" s="9"/>
      <c r="H5" s="10"/>
      <c r="I5" s="10"/>
      <c r="J5" s="14"/>
      <c r="K5" s="10"/>
    </row>
    <row r="6" spans="1:12" s="17" customFormat="1" ht="78.75" customHeight="1" thickBot="1" x14ac:dyDescent="0.25">
      <c r="A6" s="39" t="s">
        <v>246</v>
      </c>
      <c r="B6" s="15" t="s">
        <v>0</v>
      </c>
      <c r="C6" s="15" t="s">
        <v>21</v>
      </c>
      <c r="D6" s="15" t="s">
        <v>1</v>
      </c>
      <c r="E6" s="2" t="s">
        <v>248</v>
      </c>
      <c r="F6" s="16" t="s">
        <v>249</v>
      </c>
      <c r="G6" s="15" t="s">
        <v>169</v>
      </c>
      <c r="H6" s="16" t="s">
        <v>2</v>
      </c>
      <c r="I6" s="16" t="s">
        <v>20</v>
      </c>
      <c r="J6" s="258" t="s">
        <v>3</v>
      </c>
      <c r="K6" s="255" t="s">
        <v>384</v>
      </c>
    </row>
    <row r="7" spans="1:12" s="17" customFormat="1" ht="6.75" hidden="1" customHeight="1" thickBot="1" x14ac:dyDescent="0.25">
      <c r="A7" s="6">
        <v>1</v>
      </c>
      <c r="B7" s="2">
        <v>2</v>
      </c>
      <c r="C7" s="2">
        <v>3</v>
      </c>
      <c r="D7" s="2">
        <v>4</v>
      </c>
      <c r="E7" s="2">
        <v>5</v>
      </c>
      <c r="F7" s="34">
        <v>6</v>
      </c>
      <c r="G7" s="2">
        <v>7</v>
      </c>
      <c r="H7" s="2">
        <v>8</v>
      </c>
      <c r="I7" s="2"/>
      <c r="J7" s="259">
        <v>10</v>
      </c>
      <c r="K7" s="257"/>
    </row>
    <row r="8" spans="1:12" s="17" customFormat="1" ht="13.5" thickBot="1" x14ac:dyDescent="0.25">
      <c r="A8" s="18"/>
      <c r="B8" s="3"/>
      <c r="C8" s="3"/>
      <c r="D8" s="18" t="s">
        <v>180</v>
      </c>
      <c r="E8" s="3"/>
      <c r="F8" s="26"/>
      <c r="G8" s="19"/>
      <c r="H8" s="20"/>
      <c r="I8" s="21"/>
      <c r="J8" s="19"/>
      <c r="K8" s="257"/>
    </row>
    <row r="9" spans="1:12" s="140" customFormat="1" ht="178.5" x14ac:dyDescent="0.2">
      <c r="A9" s="78" t="s">
        <v>196</v>
      </c>
      <c r="B9" s="182">
        <v>1</v>
      </c>
      <c r="C9" s="202"/>
      <c r="D9" s="178" t="s">
        <v>170</v>
      </c>
      <c r="E9" s="152" t="s">
        <v>4</v>
      </c>
      <c r="F9" s="83">
        <v>52.68</v>
      </c>
      <c r="G9" s="82">
        <v>44</v>
      </c>
      <c r="H9" s="82">
        <f>F9*G9</f>
        <v>2317.92</v>
      </c>
      <c r="I9" s="59">
        <f t="shared" ref="I9:I19" si="0">H9*1.2</f>
        <v>2781.5039999999999</v>
      </c>
      <c r="J9" s="154" t="s">
        <v>5</v>
      </c>
      <c r="K9" s="256" t="s">
        <v>385</v>
      </c>
    </row>
    <row r="10" spans="1:12" s="68" customFormat="1" ht="14.25" x14ac:dyDescent="0.2">
      <c r="A10" s="48"/>
      <c r="B10" s="183"/>
      <c r="C10" s="197"/>
      <c r="D10" s="50" t="s">
        <v>365</v>
      </c>
      <c r="E10" s="51">
        <v>1</v>
      </c>
      <c r="F10" s="52"/>
      <c r="G10" s="49"/>
      <c r="H10" s="53">
        <v>2317.92</v>
      </c>
      <c r="I10" s="53">
        <v>2781.5039999999999</v>
      </c>
      <c r="J10" s="260"/>
      <c r="K10" s="266"/>
    </row>
    <row r="11" spans="1:12" s="72" customFormat="1" ht="38.25" x14ac:dyDescent="0.2">
      <c r="A11" s="80" t="s">
        <v>198</v>
      </c>
      <c r="B11" s="182">
        <v>2</v>
      </c>
      <c r="C11" s="203"/>
      <c r="D11" s="179" t="s">
        <v>13</v>
      </c>
      <c r="E11" s="82" t="s">
        <v>4</v>
      </c>
      <c r="F11" s="59">
        <v>14.59</v>
      </c>
      <c r="G11" s="82">
        <v>96</v>
      </c>
      <c r="H11" s="180">
        <f>F11*G11</f>
        <v>1400.6399999999999</v>
      </c>
      <c r="I11" s="59">
        <f t="shared" si="0"/>
        <v>1680.7679999999998</v>
      </c>
      <c r="J11" s="154" t="s">
        <v>12</v>
      </c>
      <c r="K11" s="256" t="s">
        <v>397</v>
      </c>
    </row>
    <row r="12" spans="1:12" s="68" customFormat="1" ht="14.25" x14ac:dyDescent="0.2">
      <c r="A12" s="48"/>
      <c r="B12" s="183"/>
      <c r="C12" s="197"/>
      <c r="D12" s="50" t="s">
        <v>365</v>
      </c>
      <c r="E12" s="51">
        <v>2</v>
      </c>
      <c r="F12" s="52"/>
      <c r="G12" s="49"/>
      <c r="H12" s="53">
        <v>1400.6399999999999</v>
      </c>
      <c r="I12" s="53">
        <v>1680.7679999999998</v>
      </c>
      <c r="J12" s="260"/>
      <c r="K12" s="266"/>
    </row>
    <row r="13" spans="1:12" s="60" customFormat="1" ht="38.25" x14ac:dyDescent="0.2">
      <c r="A13" s="54" t="s">
        <v>199</v>
      </c>
      <c r="B13" s="182">
        <v>3</v>
      </c>
      <c r="C13" s="141"/>
      <c r="D13" s="55" t="s">
        <v>55</v>
      </c>
      <c r="E13" s="56" t="s">
        <v>4</v>
      </c>
      <c r="F13" s="57">
        <v>7.9</v>
      </c>
      <c r="G13" s="56">
        <v>96</v>
      </c>
      <c r="H13" s="58">
        <f>F13*G13</f>
        <v>758.40000000000009</v>
      </c>
      <c r="I13" s="59">
        <f t="shared" si="0"/>
        <v>910.08</v>
      </c>
      <c r="J13" s="110" t="s">
        <v>12</v>
      </c>
      <c r="K13" s="256" t="s">
        <v>378</v>
      </c>
    </row>
    <row r="14" spans="1:12" s="68" customFormat="1" ht="14.25" x14ac:dyDescent="0.2">
      <c r="A14" s="48"/>
      <c r="B14" s="183"/>
      <c r="C14" s="197"/>
      <c r="D14" s="50" t="s">
        <v>365</v>
      </c>
      <c r="E14" s="51">
        <v>3</v>
      </c>
      <c r="F14" s="52"/>
      <c r="G14" s="49"/>
      <c r="H14" s="53">
        <v>758.40000000000009</v>
      </c>
      <c r="I14" s="53">
        <v>910.08</v>
      </c>
      <c r="J14" s="260"/>
      <c r="K14" s="266"/>
    </row>
    <row r="15" spans="1:12" s="72" customFormat="1" ht="51" x14ac:dyDescent="0.2">
      <c r="A15" s="54" t="s">
        <v>200</v>
      </c>
      <c r="B15" s="182">
        <v>4</v>
      </c>
      <c r="C15" s="141"/>
      <c r="D15" s="69" t="s">
        <v>290</v>
      </c>
      <c r="E15" s="70" t="s">
        <v>4</v>
      </c>
      <c r="F15" s="25">
        <v>54.3</v>
      </c>
      <c r="G15" s="71">
        <v>50</v>
      </c>
      <c r="H15" s="58">
        <f>F15*G15</f>
        <v>2715</v>
      </c>
      <c r="I15" s="59">
        <f t="shared" si="0"/>
        <v>3258</v>
      </c>
      <c r="J15" s="110" t="s">
        <v>5</v>
      </c>
      <c r="K15" s="256" t="s">
        <v>397</v>
      </c>
    </row>
    <row r="16" spans="1:12" s="68" customFormat="1" ht="14.25" x14ac:dyDescent="0.2">
      <c r="A16" s="48"/>
      <c r="B16" s="183"/>
      <c r="C16" s="197"/>
      <c r="D16" s="50" t="s">
        <v>365</v>
      </c>
      <c r="E16" s="51">
        <v>4</v>
      </c>
      <c r="F16" s="52"/>
      <c r="G16" s="49"/>
      <c r="H16" s="53">
        <v>2715</v>
      </c>
      <c r="I16" s="53">
        <v>3258</v>
      </c>
      <c r="J16" s="260"/>
      <c r="K16" s="266"/>
    </row>
    <row r="17" spans="1:11" s="75" customFormat="1" ht="63.75" x14ac:dyDescent="0.2">
      <c r="A17" s="61" t="s">
        <v>201</v>
      </c>
      <c r="B17" s="184">
        <v>5</v>
      </c>
      <c r="C17" s="141"/>
      <c r="D17" s="63" t="s">
        <v>54</v>
      </c>
      <c r="E17" s="56" t="s">
        <v>4</v>
      </c>
      <c r="F17" s="57">
        <v>49.702375000000004</v>
      </c>
      <c r="G17" s="56">
        <v>80</v>
      </c>
      <c r="H17" s="56">
        <f>F17*G17</f>
        <v>3976.1900000000005</v>
      </c>
      <c r="I17" s="57">
        <f t="shared" si="0"/>
        <v>4771.4280000000008</v>
      </c>
      <c r="J17" s="110" t="s">
        <v>12</v>
      </c>
      <c r="K17" s="256" t="s">
        <v>378</v>
      </c>
    </row>
    <row r="18" spans="1:11" s="68" customFormat="1" ht="14.25" x14ac:dyDescent="0.2">
      <c r="A18" s="48"/>
      <c r="B18" s="183"/>
      <c r="C18" s="197"/>
      <c r="D18" s="50" t="s">
        <v>365</v>
      </c>
      <c r="E18" s="51">
        <v>5</v>
      </c>
      <c r="F18" s="52"/>
      <c r="G18" s="49"/>
      <c r="H18" s="53">
        <v>3976.1900000000005</v>
      </c>
      <c r="I18" s="53">
        <v>4771.4280000000008</v>
      </c>
      <c r="J18" s="260"/>
      <c r="K18" s="266"/>
    </row>
    <row r="19" spans="1:11" s="60" customFormat="1" ht="76.5" x14ac:dyDescent="0.2">
      <c r="A19" s="61" t="s">
        <v>202</v>
      </c>
      <c r="B19" s="182">
        <v>6</v>
      </c>
      <c r="C19" s="106"/>
      <c r="D19" s="63" t="s">
        <v>78</v>
      </c>
      <c r="E19" s="47" t="s">
        <v>16</v>
      </c>
      <c r="F19" s="76">
        <v>338</v>
      </c>
      <c r="G19" s="56">
        <v>1</v>
      </c>
      <c r="H19" s="77">
        <f>F19*G19</f>
        <v>338</v>
      </c>
      <c r="I19" s="25">
        <f t="shared" si="0"/>
        <v>405.59999999999997</v>
      </c>
      <c r="J19" s="110" t="s">
        <v>5</v>
      </c>
      <c r="K19" s="256" t="s">
        <v>378</v>
      </c>
    </row>
    <row r="20" spans="1:11" s="68" customFormat="1" ht="14.25" x14ac:dyDescent="0.2">
      <c r="A20" s="48"/>
      <c r="B20" s="183"/>
      <c r="C20" s="197"/>
      <c r="D20" s="50" t="s">
        <v>365</v>
      </c>
      <c r="E20" s="51">
        <v>6</v>
      </c>
      <c r="F20" s="52"/>
      <c r="G20" s="49"/>
      <c r="H20" s="53">
        <v>338</v>
      </c>
      <c r="I20" s="53">
        <v>405.59999999999997</v>
      </c>
      <c r="J20" s="260"/>
      <c r="K20" s="266"/>
    </row>
    <row r="21" spans="1:11" s="5" customFormat="1" ht="25.5" x14ac:dyDescent="0.2">
      <c r="A21" s="78" t="s">
        <v>203</v>
      </c>
      <c r="B21" s="182">
        <v>7</v>
      </c>
      <c r="C21" s="141"/>
      <c r="D21" s="55" t="s">
        <v>25</v>
      </c>
      <c r="E21" s="56" t="s">
        <v>4</v>
      </c>
      <c r="F21" s="57">
        <v>7.45</v>
      </c>
      <c r="G21" s="56">
        <v>100</v>
      </c>
      <c r="H21" s="56">
        <f t="shared" ref="H21:H102" si="1">F21*G21</f>
        <v>745</v>
      </c>
      <c r="I21" s="57">
        <f t="shared" ref="I21:I102" si="2">H21*1.2</f>
        <v>894</v>
      </c>
      <c r="J21" s="110" t="s">
        <v>12</v>
      </c>
      <c r="K21" s="256" t="s">
        <v>385</v>
      </c>
    </row>
    <row r="22" spans="1:11" s="68" customFormat="1" ht="14.25" x14ac:dyDescent="0.2">
      <c r="A22" s="48"/>
      <c r="B22" s="183"/>
      <c r="C22" s="197"/>
      <c r="D22" s="50" t="s">
        <v>365</v>
      </c>
      <c r="E22" s="51">
        <v>7</v>
      </c>
      <c r="F22" s="52"/>
      <c r="G22" s="49"/>
      <c r="H22" s="53">
        <v>745</v>
      </c>
      <c r="I22" s="53">
        <v>894</v>
      </c>
      <c r="J22" s="260"/>
      <c r="K22" s="266"/>
    </row>
    <row r="23" spans="1:11" s="5" customFormat="1" ht="25.5" x14ac:dyDescent="0.2">
      <c r="A23" s="78" t="s">
        <v>200</v>
      </c>
      <c r="B23" s="182">
        <v>8</v>
      </c>
      <c r="C23" s="141"/>
      <c r="D23" s="55" t="s">
        <v>26</v>
      </c>
      <c r="E23" s="56" t="s">
        <v>4</v>
      </c>
      <c r="F23" s="57">
        <v>9.4461999999999993</v>
      </c>
      <c r="G23" s="56">
        <v>50</v>
      </c>
      <c r="H23" s="56">
        <f t="shared" si="1"/>
        <v>472.30999999999995</v>
      </c>
      <c r="I23" s="57">
        <f t="shared" si="2"/>
        <v>566.77199999999993</v>
      </c>
      <c r="J23" s="110" t="s">
        <v>12</v>
      </c>
      <c r="K23" s="256" t="s">
        <v>385</v>
      </c>
    </row>
    <row r="24" spans="1:11" s="68" customFormat="1" ht="14.25" x14ac:dyDescent="0.2">
      <c r="A24" s="48"/>
      <c r="B24" s="183"/>
      <c r="C24" s="197"/>
      <c r="D24" s="50" t="s">
        <v>365</v>
      </c>
      <c r="E24" s="51">
        <v>8</v>
      </c>
      <c r="F24" s="52"/>
      <c r="G24" s="49"/>
      <c r="H24" s="53">
        <v>472.30999999999995</v>
      </c>
      <c r="I24" s="53">
        <v>566.77199999999993</v>
      </c>
      <c r="J24" s="260"/>
      <c r="K24" s="266"/>
    </row>
    <row r="25" spans="1:11" s="5" customFormat="1" ht="25.5" x14ac:dyDescent="0.2">
      <c r="A25" s="78" t="s">
        <v>203</v>
      </c>
      <c r="B25" s="182">
        <v>9</v>
      </c>
      <c r="C25" s="141"/>
      <c r="D25" s="55" t="s">
        <v>27</v>
      </c>
      <c r="E25" s="56" t="s">
        <v>4</v>
      </c>
      <c r="F25" s="57">
        <v>8.9</v>
      </c>
      <c r="G25" s="56">
        <v>100</v>
      </c>
      <c r="H25" s="56">
        <f t="shared" si="1"/>
        <v>890</v>
      </c>
      <c r="I25" s="57">
        <f t="shared" si="2"/>
        <v>1068</v>
      </c>
      <c r="J25" s="110" t="s">
        <v>12</v>
      </c>
      <c r="K25" s="256" t="s">
        <v>385</v>
      </c>
    </row>
    <row r="26" spans="1:11" s="68" customFormat="1" ht="14.25" x14ac:dyDescent="0.2">
      <c r="A26" s="48"/>
      <c r="B26" s="183"/>
      <c r="C26" s="197"/>
      <c r="D26" s="50" t="s">
        <v>365</v>
      </c>
      <c r="E26" s="51">
        <v>9</v>
      </c>
      <c r="F26" s="52"/>
      <c r="G26" s="49"/>
      <c r="H26" s="53">
        <v>890</v>
      </c>
      <c r="I26" s="53">
        <v>1068</v>
      </c>
      <c r="J26" s="260"/>
      <c r="K26" s="266"/>
    </row>
    <row r="27" spans="1:11" s="5" customFormat="1" ht="38.25" x14ac:dyDescent="0.2">
      <c r="A27" s="78" t="s">
        <v>200</v>
      </c>
      <c r="B27" s="182">
        <v>10</v>
      </c>
      <c r="C27" s="141"/>
      <c r="D27" s="55" t="s">
        <v>28</v>
      </c>
      <c r="E27" s="56" t="s">
        <v>4</v>
      </c>
      <c r="F27" s="57">
        <v>11.3994</v>
      </c>
      <c r="G27" s="56">
        <v>50</v>
      </c>
      <c r="H27" s="56">
        <f t="shared" si="1"/>
        <v>569.97</v>
      </c>
      <c r="I27" s="57">
        <f t="shared" si="2"/>
        <v>683.96400000000006</v>
      </c>
      <c r="J27" s="110" t="s">
        <v>12</v>
      </c>
      <c r="K27" s="256" t="s">
        <v>385</v>
      </c>
    </row>
    <row r="28" spans="1:11" s="68" customFormat="1" ht="14.25" x14ac:dyDescent="0.2">
      <c r="A28" s="48"/>
      <c r="B28" s="183"/>
      <c r="C28" s="197"/>
      <c r="D28" s="50" t="s">
        <v>365</v>
      </c>
      <c r="E28" s="51">
        <v>10</v>
      </c>
      <c r="F28" s="52"/>
      <c r="G28" s="49"/>
      <c r="H28" s="53">
        <v>569.97</v>
      </c>
      <c r="I28" s="53">
        <v>683.96400000000006</v>
      </c>
      <c r="J28" s="260"/>
      <c r="K28" s="266"/>
    </row>
    <row r="29" spans="1:11" s="5" customFormat="1" ht="25.5" x14ac:dyDescent="0.2">
      <c r="A29" s="78" t="s">
        <v>203</v>
      </c>
      <c r="B29" s="182">
        <v>11</v>
      </c>
      <c r="C29" s="141"/>
      <c r="D29" s="55" t="s">
        <v>29</v>
      </c>
      <c r="E29" s="56" t="s">
        <v>4</v>
      </c>
      <c r="F29" s="57">
        <v>4.5913000000000004</v>
      </c>
      <c r="G29" s="56">
        <v>100</v>
      </c>
      <c r="H29" s="56">
        <f t="shared" si="1"/>
        <v>459.13000000000005</v>
      </c>
      <c r="I29" s="57">
        <f t="shared" si="2"/>
        <v>550.95600000000002</v>
      </c>
      <c r="J29" s="110" t="s">
        <v>12</v>
      </c>
      <c r="K29" s="256" t="s">
        <v>385</v>
      </c>
    </row>
    <row r="30" spans="1:11" s="68" customFormat="1" ht="14.25" x14ac:dyDescent="0.2">
      <c r="A30" s="48"/>
      <c r="B30" s="183"/>
      <c r="C30" s="197"/>
      <c r="D30" s="50" t="s">
        <v>365</v>
      </c>
      <c r="E30" s="51">
        <v>11</v>
      </c>
      <c r="F30" s="52"/>
      <c r="G30" s="49"/>
      <c r="H30" s="53">
        <v>459.13000000000005</v>
      </c>
      <c r="I30" s="53">
        <v>550.95600000000002</v>
      </c>
      <c r="J30" s="260"/>
      <c r="K30" s="266"/>
    </row>
    <row r="31" spans="1:11" s="5" customFormat="1" ht="25.5" x14ac:dyDescent="0.2">
      <c r="A31" s="78" t="s">
        <v>203</v>
      </c>
      <c r="B31" s="182">
        <v>12</v>
      </c>
      <c r="C31" s="141"/>
      <c r="D31" s="55" t="s">
        <v>30</v>
      </c>
      <c r="E31" s="56" t="s">
        <v>4</v>
      </c>
      <c r="F31" s="57">
        <v>7.66</v>
      </c>
      <c r="G31" s="56">
        <v>100</v>
      </c>
      <c r="H31" s="56">
        <f t="shared" si="1"/>
        <v>766</v>
      </c>
      <c r="I31" s="57">
        <f t="shared" si="2"/>
        <v>919.19999999999993</v>
      </c>
      <c r="J31" s="110" t="s">
        <v>5</v>
      </c>
      <c r="K31" s="256" t="s">
        <v>385</v>
      </c>
    </row>
    <row r="32" spans="1:11" s="68" customFormat="1" ht="14.25" x14ac:dyDescent="0.2">
      <c r="A32" s="48"/>
      <c r="B32" s="183"/>
      <c r="C32" s="197"/>
      <c r="D32" s="50" t="s">
        <v>365</v>
      </c>
      <c r="E32" s="51">
        <v>12</v>
      </c>
      <c r="F32" s="52"/>
      <c r="G32" s="49"/>
      <c r="H32" s="53">
        <v>766</v>
      </c>
      <c r="I32" s="53">
        <v>919.19999999999993</v>
      </c>
      <c r="J32" s="260"/>
      <c r="K32" s="266"/>
    </row>
    <row r="33" spans="1:11" s="5" customFormat="1" ht="25.5" x14ac:dyDescent="0.2">
      <c r="A33" s="78" t="s">
        <v>203</v>
      </c>
      <c r="B33" s="182">
        <v>13</v>
      </c>
      <c r="C33" s="141"/>
      <c r="D33" s="55" t="s">
        <v>186</v>
      </c>
      <c r="E33" s="56" t="s">
        <v>4</v>
      </c>
      <c r="F33" s="57">
        <v>6.41</v>
      </c>
      <c r="G33" s="56">
        <v>100</v>
      </c>
      <c r="H33" s="56">
        <f t="shared" si="1"/>
        <v>641</v>
      </c>
      <c r="I33" s="57">
        <f t="shared" si="2"/>
        <v>769.19999999999993</v>
      </c>
      <c r="J33" s="110" t="s">
        <v>5</v>
      </c>
      <c r="K33" s="256" t="s">
        <v>385</v>
      </c>
    </row>
    <row r="34" spans="1:11" s="68" customFormat="1" ht="14.25" x14ac:dyDescent="0.2">
      <c r="A34" s="48"/>
      <c r="B34" s="183"/>
      <c r="C34" s="197"/>
      <c r="D34" s="50" t="s">
        <v>365</v>
      </c>
      <c r="E34" s="51">
        <v>13</v>
      </c>
      <c r="F34" s="52"/>
      <c r="G34" s="49"/>
      <c r="H34" s="53">
        <v>641</v>
      </c>
      <c r="I34" s="53">
        <v>769.19999999999993</v>
      </c>
      <c r="J34" s="260"/>
      <c r="K34" s="266"/>
    </row>
    <row r="35" spans="1:11" s="5" customFormat="1" ht="25.5" x14ac:dyDescent="0.2">
      <c r="A35" s="78" t="s">
        <v>203</v>
      </c>
      <c r="B35" s="182">
        <v>14</v>
      </c>
      <c r="C35" s="141"/>
      <c r="D35" s="55" t="s">
        <v>187</v>
      </c>
      <c r="E35" s="56" t="s">
        <v>4</v>
      </c>
      <c r="F35" s="57">
        <v>6.9858000000000002</v>
      </c>
      <c r="G35" s="56">
        <v>100</v>
      </c>
      <c r="H35" s="56">
        <f t="shared" si="1"/>
        <v>698.58</v>
      </c>
      <c r="I35" s="57">
        <f t="shared" si="2"/>
        <v>838.29600000000005</v>
      </c>
      <c r="J35" s="110" t="s">
        <v>5</v>
      </c>
      <c r="K35" s="256" t="s">
        <v>385</v>
      </c>
    </row>
    <row r="36" spans="1:11" s="68" customFormat="1" ht="14.25" x14ac:dyDescent="0.2">
      <c r="A36" s="48"/>
      <c r="B36" s="183"/>
      <c r="C36" s="197"/>
      <c r="D36" s="50" t="s">
        <v>365</v>
      </c>
      <c r="E36" s="51">
        <v>14</v>
      </c>
      <c r="F36" s="52"/>
      <c r="G36" s="49"/>
      <c r="H36" s="53">
        <v>698.58</v>
      </c>
      <c r="I36" s="53">
        <v>838.29600000000005</v>
      </c>
      <c r="J36" s="260"/>
      <c r="K36" s="266"/>
    </row>
    <row r="37" spans="1:11" s="5" customFormat="1" ht="25.5" x14ac:dyDescent="0.2">
      <c r="A37" s="78" t="s">
        <v>200</v>
      </c>
      <c r="B37" s="182">
        <v>15</v>
      </c>
      <c r="C37" s="141"/>
      <c r="D37" s="55" t="s">
        <v>31</v>
      </c>
      <c r="E37" s="56" t="s">
        <v>4</v>
      </c>
      <c r="F37" s="57">
        <v>8.6554000000000002</v>
      </c>
      <c r="G37" s="56">
        <v>50</v>
      </c>
      <c r="H37" s="56">
        <f t="shared" si="1"/>
        <v>432.77</v>
      </c>
      <c r="I37" s="57">
        <f t="shared" si="2"/>
        <v>519.32399999999996</v>
      </c>
      <c r="J37" s="110" t="s">
        <v>5</v>
      </c>
      <c r="K37" s="256" t="s">
        <v>385</v>
      </c>
    </row>
    <row r="38" spans="1:11" s="68" customFormat="1" ht="14.25" x14ac:dyDescent="0.2">
      <c r="A38" s="48"/>
      <c r="B38" s="183"/>
      <c r="C38" s="197"/>
      <c r="D38" s="50" t="s">
        <v>365</v>
      </c>
      <c r="E38" s="51">
        <v>15</v>
      </c>
      <c r="F38" s="52"/>
      <c r="G38" s="49"/>
      <c r="H38" s="53">
        <v>432.77</v>
      </c>
      <c r="I38" s="53">
        <v>519.32399999999996</v>
      </c>
      <c r="J38" s="260"/>
      <c r="K38" s="266"/>
    </row>
    <row r="39" spans="1:11" s="5" customFormat="1" ht="25.5" x14ac:dyDescent="0.2">
      <c r="A39" s="78" t="s">
        <v>200</v>
      </c>
      <c r="B39" s="182">
        <v>16</v>
      </c>
      <c r="C39" s="141"/>
      <c r="D39" s="55" t="s">
        <v>32</v>
      </c>
      <c r="E39" s="56" t="s">
        <v>4</v>
      </c>
      <c r="F39" s="57">
        <v>11.774800000000001</v>
      </c>
      <c r="G39" s="56">
        <v>50</v>
      </c>
      <c r="H39" s="56">
        <f t="shared" si="1"/>
        <v>588.74</v>
      </c>
      <c r="I39" s="57">
        <f t="shared" si="2"/>
        <v>706.48799999999994</v>
      </c>
      <c r="J39" s="110" t="s">
        <v>5</v>
      </c>
      <c r="K39" s="256" t="s">
        <v>385</v>
      </c>
    </row>
    <row r="40" spans="1:11" s="68" customFormat="1" ht="14.25" x14ac:dyDescent="0.2">
      <c r="A40" s="48"/>
      <c r="B40" s="183"/>
      <c r="C40" s="197"/>
      <c r="D40" s="50" t="s">
        <v>365</v>
      </c>
      <c r="E40" s="51">
        <v>16</v>
      </c>
      <c r="F40" s="52"/>
      <c r="G40" s="49"/>
      <c r="H40" s="53">
        <v>588.74</v>
      </c>
      <c r="I40" s="53">
        <v>706.48799999999994</v>
      </c>
      <c r="J40" s="260"/>
      <c r="K40" s="266"/>
    </row>
    <row r="41" spans="1:11" s="5" customFormat="1" ht="25.5" x14ac:dyDescent="0.2">
      <c r="A41" s="78" t="s">
        <v>203</v>
      </c>
      <c r="B41" s="182">
        <v>17</v>
      </c>
      <c r="C41" s="141"/>
      <c r="D41" s="55" t="s">
        <v>33</v>
      </c>
      <c r="E41" s="56" t="s">
        <v>4</v>
      </c>
      <c r="F41" s="57">
        <v>7.1</v>
      </c>
      <c r="G41" s="56">
        <v>100</v>
      </c>
      <c r="H41" s="56">
        <f t="shared" si="1"/>
        <v>710</v>
      </c>
      <c r="I41" s="57">
        <f t="shared" si="2"/>
        <v>852</v>
      </c>
      <c r="J41" s="110" t="s">
        <v>5</v>
      </c>
      <c r="K41" s="256" t="s">
        <v>385</v>
      </c>
    </row>
    <row r="42" spans="1:11" s="68" customFormat="1" ht="14.25" x14ac:dyDescent="0.2">
      <c r="A42" s="48"/>
      <c r="B42" s="183"/>
      <c r="C42" s="197"/>
      <c r="D42" s="50" t="s">
        <v>365</v>
      </c>
      <c r="E42" s="51">
        <v>17</v>
      </c>
      <c r="F42" s="52"/>
      <c r="G42" s="49"/>
      <c r="H42" s="53">
        <v>710</v>
      </c>
      <c r="I42" s="53">
        <v>852</v>
      </c>
      <c r="J42" s="260"/>
      <c r="K42" s="266"/>
    </row>
    <row r="43" spans="1:11" s="5" customFormat="1" ht="25.5" x14ac:dyDescent="0.2">
      <c r="A43" s="78" t="s">
        <v>203</v>
      </c>
      <c r="B43" s="182">
        <v>18</v>
      </c>
      <c r="C43" s="141"/>
      <c r="D43" s="55" t="s">
        <v>34</v>
      </c>
      <c r="E43" s="56" t="s">
        <v>4</v>
      </c>
      <c r="F43" s="57">
        <v>8.5299999999999994</v>
      </c>
      <c r="G43" s="56">
        <v>100</v>
      </c>
      <c r="H43" s="56">
        <f t="shared" si="1"/>
        <v>852.99999999999989</v>
      </c>
      <c r="I43" s="57">
        <f t="shared" si="2"/>
        <v>1023.5999999999998</v>
      </c>
      <c r="J43" s="110" t="s">
        <v>5</v>
      </c>
      <c r="K43" s="256" t="s">
        <v>385</v>
      </c>
    </row>
    <row r="44" spans="1:11" s="68" customFormat="1" ht="14.25" x14ac:dyDescent="0.2">
      <c r="A44" s="48"/>
      <c r="B44" s="183"/>
      <c r="C44" s="197"/>
      <c r="D44" s="50" t="s">
        <v>365</v>
      </c>
      <c r="E44" s="51">
        <v>18</v>
      </c>
      <c r="F44" s="52"/>
      <c r="G44" s="49"/>
      <c r="H44" s="53">
        <v>852.99999999999989</v>
      </c>
      <c r="I44" s="53">
        <v>1023.5999999999998</v>
      </c>
      <c r="J44" s="260"/>
      <c r="K44" s="266"/>
    </row>
    <row r="45" spans="1:11" s="5" customFormat="1" ht="25.5" x14ac:dyDescent="0.2">
      <c r="A45" s="78" t="s">
        <v>203</v>
      </c>
      <c r="B45" s="182">
        <v>19</v>
      </c>
      <c r="C45" s="141"/>
      <c r="D45" s="55" t="s">
        <v>35</v>
      </c>
      <c r="E45" s="56" t="s">
        <v>4</v>
      </c>
      <c r="F45" s="57">
        <v>8.2160000000000011</v>
      </c>
      <c r="G45" s="56">
        <v>100</v>
      </c>
      <c r="H45" s="56">
        <f t="shared" si="1"/>
        <v>821.60000000000014</v>
      </c>
      <c r="I45" s="57">
        <f t="shared" si="2"/>
        <v>985.92000000000007</v>
      </c>
      <c r="J45" s="110" t="s">
        <v>5</v>
      </c>
      <c r="K45" s="256" t="s">
        <v>385</v>
      </c>
    </row>
    <row r="46" spans="1:11" s="68" customFormat="1" ht="14.25" x14ac:dyDescent="0.2">
      <c r="A46" s="48"/>
      <c r="B46" s="183"/>
      <c r="C46" s="197"/>
      <c r="D46" s="50" t="s">
        <v>365</v>
      </c>
      <c r="E46" s="51">
        <v>19</v>
      </c>
      <c r="F46" s="52"/>
      <c r="G46" s="49"/>
      <c r="H46" s="53">
        <v>821.60000000000014</v>
      </c>
      <c r="I46" s="53">
        <v>985.92000000000007</v>
      </c>
      <c r="J46" s="260"/>
      <c r="K46" s="266"/>
    </row>
    <row r="47" spans="1:11" s="5" customFormat="1" ht="25.5" x14ac:dyDescent="0.2">
      <c r="A47" s="78" t="s">
        <v>200</v>
      </c>
      <c r="B47" s="182">
        <v>20</v>
      </c>
      <c r="C47" s="141"/>
      <c r="D47" s="55" t="s">
        <v>36</v>
      </c>
      <c r="E47" s="56" t="s">
        <v>4</v>
      </c>
      <c r="F47" s="57">
        <v>14.16</v>
      </c>
      <c r="G47" s="56">
        <v>50</v>
      </c>
      <c r="H47" s="56">
        <f t="shared" ref="H47:H67" si="3">F47*G47</f>
        <v>708</v>
      </c>
      <c r="I47" s="57">
        <f t="shared" ref="I47:I61" si="4">H47*1.2</f>
        <v>849.6</v>
      </c>
      <c r="J47" s="110" t="s">
        <v>5</v>
      </c>
      <c r="K47" s="256" t="s">
        <v>385</v>
      </c>
    </row>
    <row r="48" spans="1:11" s="68" customFormat="1" ht="14.25" x14ac:dyDescent="0.2">
      <c r="A48" s="48"/>
      <c r="B48" s="183"/>
      <c r="C48" s="197"/>
      <c r="D48" s="50" t="s">
        <v>365</v>
      </c>
      <c r="E48" s="51">
        <v>20</v>
      </c>
      <c r="F48" s="52"/>
      <c r="G48" s="49"/>
      <c r="H48" s="53">
        <v>708</v>
      </c>
      <c r="I48" s="53">
        <v>849.6</v>
      </c>
      <c r="J48" s="260"/>
      <c r="K48" s="266"/>
    </row>
    <row r="49" spans="1:11" s="5" customFormat="1" ht="25.5" x14ac:dyDescent="0.2">
      <c r="A49" s="78" t="s">
        <v>200</v>
      </c>
      <c r="B49" s="182">
        <v>21</v>
      </c>
      <c r="C49" s="141"/>
      <c r="D49" s="55" t="s">
        <v>37</v>
      </c>
      <c r="E49" s="56" t="s">
        <v>4</v>
      </c>
      <c r="F49" s="57">
        <v>5.4479999999999995</v>
      </c>
      <c r="G49" s="56">
        <v>50</v>
      </c>
      <c r="H49" s="56">
        <f t="shared" si="3"/>
        <v>272.39999999999998</v>
      </c>
      <c r="I49" s="57">
        <f t="shared" si="4"/>
        <v>326.87999999999994</v>
      </c>
      <c r="J49" s="110" t="s">
        <v>5</v>
      </c>
      <c r="K49" s="256" t="s">
        <v>385</v>
      </c>
    </row>
    <row r="50" spans="1:11" s="68" customFormat="1" ht="14.25" x14ac:dyDescent="0.2">
      <c r="A50" s="48"/>
      <c r="B50" s="183"/>
      <c r="C50" s="197"/>
      <c r="D50" s="50" t="s">
        <v>365</v>
      </c>
      <c r="E50" s="51">
        <v>21</v>
      </c>
      <c r="F50" s="52"/>
      <c r="G50" s="49"/>
      <c r="H50" s="53">
        <v>272.39999999999998</v>
      </c>
      <c r="I50" s="53">
        <v>326.87999999999994</v>
      </c>
      <c r="J50" s="260"/>
      <c r="K50" s="266"/>
    </row>
    <row r="51" spans="1:11" s="5" customFormat="1" ht="25.5" x14ac:dyDescent="0.2">
      <c r="A51" s="54" t="s">
        <v>204</v>
      </c>
      <c r="B51" s="182">
        <v>22</v>
      </c>
      <c r="C51" s="141"/>
      <c r="D51" s="55" t="s">
        <v>49</v>
      </c>
      <c r="E51" s="56" t="s">
        <v>4</v>
      </c>
      <c r="F51" s="57">
        <v>11.1846</v>
      </c>
      <c r="G51" s="56">
        <v>100</v>
      </c>
      <c r="H51" s="58">
        <f t="shared" si="3"/>
        <v>1118.46</v>
      </c>
      <c r="I51" s="25">
        <f t="shared" si="4"/>
        <v>1342.152</v>
      </c>
      <c r="J51" s="110" t="s">
        <v>5</v>
      </c>
      <c r="K51" s="256" t="s">
        <v>378</v>
      </c>
    </row>
    <row r="52" spans="1:11" s="68" customFormat="1" ht="14.25" x14ac:dyDescent="0.2">
      <c r="A52" s="48"/>
      <c r="B52" s="183"/>
      <c r="C52" s="197"/>
      <c r="D52" s="50" t="s">
        <v>365</v>
      </c>
      <c r="E52" s="51">
        <v>22</v>
      </c>
      <c r="F52" s="52"/>
      <c r="G52" s="49"/>
      <c r="H52" s="53">
        <v>1118.46</v>
      </c>
      <c r="I52" s="53">
        <v>1342.152</v>
      </c>
      <c r="J52" s="260"/>
      <c r="K52" s="266"/>
    </row>
    <row r="53" spans="1:11" s="5" customFormat="1" ht="25.5" x14ac:dyDescent="0.2">
      <c r="A53" s="54" t="s">
        <v>204</v>
      </c>
      <c r="B53" s="182">
        <v>23</v>
      </c>
      <c r="C53" s="141"/>
      <c r="D53" s="55" t="s">
        <v>50</v>
      </c>
      <c r="E53" s="56" t="s">
        <v>4</v>
      </c>
      <c r="F53" s="57">
        <v>6.5</v>
      </c>
      <c r="G53" s="56">
        <v>100</v>
      </c>
      <c r="H53" s="58">
        <f t="shared" si="3"/>
        <v>650</v>
      </c>
      <c r="I53" s="25">
        <f t="shared" si="4"/>
        <v>780</v>
      </c>
      <c r="J53" s="110" t="s">
        <v>12</v>
      </c>
      <c r="K53" s="256" t="s">
        <v>378</v>
      </c>
    </row>
    <row r="54" spans="1:11" s="68" customFormat="1" ht="14.25" x14ac:dyDescent="0.2">
      <c r="A54" s="48"/>
      <c r="B54" s="183"/>
      <c r="C54" s="197"/>
      <c r="D54" s="50" t="s">
        <v>365</v>
      </c>
      <c r="E54" s="51">
        <v>23</v>
      </c>
      <c r="F54" s="52"/>
      <c r="G54" s="49"/>
      <c r="H54" s="53">
        <v>650</v>
      </c>
      <c r="I54" s="53">
        <v>780</v>
      </c>
      <c r="J54" s="260"/>
      <c r="K54" s="266"/>
    </row>
    <row r="55" spans="1:11" s="1" customFormat="1" ht="25.5" x14ac:dyDescent="0.2">
      <c r="A55" s="54" t="s">
        <v>204</v>
      </c>
      <c r="B55" s="182">
        <v>24</v>
      </c>
      <c r="C55" s="141"/>
      <c r="D55" s="55" t="s">
        <v>171</v>
      </c>
      <c r="E55" s="56" t="s">
        <v>4</v>
      </c>
      <c r="F55" s="57">
        <v>6.4</v>
      </c>
      <c r="G55" s="56">
        <v>100</v>
      </c>
      <c r="H55" s="58">
        <f t="shared" si="3"/>
        <v>640</v>
      </c>
      <c r="I55" s="25">
        <f t="shared" si="4"/>
        <v>768</v>
      </c>
      <c r="J55" s="110" t="s">
        <v>12</v>
      </c>
      <c r="K55" s="256" t="s">
        <v>378</v>
      </c>
    </row>
    <row r="56" spans="1:11" s="68" customFormat="1" ht="14.25" x14ac:dyDescent="0.2">
      <c r="A56" s="48"/>
      <c r="B56" s="183"/>
      <c r="C56" s="197"/>
      <c r="D56" s="50" t="s">
        <v>365</v>
      </c>
      <c r="E56" s="51">
        <v>24</v>
      </c>
      <c r="F56" s="52"/>
      <c r="G56" s="49"/>
      <c r="H56" s="53">
        <v>640</v>
      </c>
      <c r="I56" s="53">
        <v>768</v>
      </c>
      <c r="J56" s="260"/>
      <c r="K56" s="266"/>
    </row>
    <row r="57" spans="1:11" s="1" customFormat="1" ht="25.5" x14ac:dyDescent="0.2">
      <c r="A57" s="54" t="s">
        <v>204</v>
      </c>
      <c r="B57" s="182">
        <v>25</v>
      </c>
      <c r="C57" s="141"/>
      <c r="D57" s="55" t="s">
        <v>52</v>
      </c>
      <c r="E57" s="56" t="s">
        <v>4</v>
      </c>
      <c r="F57" s="57">
        <v>6</v>
      </c>
      <c r="G57" s="56">
        <v>100</v>
      </c>
      <c r="H57" s="58">
        <f t="shared" si="3"/>
        <v>600</v>
      </c>
      <c r="I57" s="25">
        <f t="shared" si="4"/>
        <v>720</v>
      </c>
      <c r="J57" s="110" t="s">
        <v>12</v>
      </c>
      <c r="K57" s="256" t="s">
        <v>378</v>
      </c>
    </row>
    <row r="58" spans="1:11" s="68" customFormat="1" ht="14.25" x14ac:dyDescent="0.2">
      <c r="A58" s="48"/>
      <c r="B58" s="183"/>
      <c r="C58" s="197"/>
      <c r="D58" s="50" t="s">
        <v>365</v>
      </c>
      <c r="E58" s="51">
        <v>25</v>
      </c>
      <c r="F58" s="52"/>
      <c r="G58" s="49"/>
      <c r="H58" s="53">
        <v>600</v>
      </c>
      <c r="I58" s="53">
        <v>720</v>
      </c>
      <c r="J58" s="260"/>
      <c r="K58" s="266"/>
    </row>
    <row r="59" spans="1:11" s="1" customFormat="1" ht="25.5" x14ac:dyDescent="0.2">
      <c r="A59" s="54" t="s">
        <v>205</v>
      </c>
      <c r="B59" s="182">
        <v>26</v>
      </c>
      <c r="C59" s="141"/>
      <c r="D59" s="55" t="s">
        <v>53</v>
      </c>
      <c r="E59" s="56" t="s">
        <v>4</v>
      </c>
      <c r="F59" s="57">
        <v>6.55</v>
      </c>
      <c r="G59" s="56">
        <v>50</v>
      </c>
      <c r="H59" s="58">
        <f t="shared" si="3"/>
        <v>327.5</v>
      </c>
      <c r="I59" s="25">
        <f t="shared" si="4"/>
        <v>393</v>
      </c>
      <c r="J59" s="110" t="s">
        <v>12</v>
      </c>
      <c r="K59" s="256" t="s">
        <v>378</v>
      </c>
    </row>
    <row r="60" spans="1:11" s="68" customFormat="1" ht="14.25" x14ac:dyDescent="0.2">
      <c r="A60" s="48"/>
      <c r="B60" s="183"/>
      <c r="C60" s="197"/>
      <c r="D60" s="50" t="s">
        <v>365</v>
      </c>
      <c r="E60" s="51">
        <v>26</v>
      </c>
      <c r="F60" s="52"/>
      <c r="G60" s="49"/>
      <c r="H60" s="53">
        <v>327.5</v>
      </c>
      <c r="I60" s="53">
        <v>393</v>
      </c>
      <c r="J60" s="260"/>
      <c r="K60" s="266"/>
    </row>
    <row r="61" spans="1:11" s="5" customFormat="1" ht="25.5" x14ac:dyDescent="0.2">
      <c r="A61" s="54" t="s">
        <v>204</v>
      </c>
      <c r="B61" s="182">
        <v>27</v>
      </c>
      <c r="C61" s="141"/>
      <c r="D61" s="55" t="s">
        <v>51</v>
      </c>
      <c r="E61" s="56" t="s">
        <v>4</v>
      </c>
      <c r="F61" s="57">
        <v>6.1729999999999992</v>
      </c>
      <c r="G61" s="56">
        <v>100</v>
      </c>
      <c r="H61" s="58">
        <f t="shared" si="3"/>
        <v>617.29999999999995</v>
      </c>
      <c r="I61" s="25">
        <f t="shared" si="4"/>
        <v>740.75999999999988</v>
      </c>
      <c r="J61" s="110" t="s">
        <v>6</v>
      </c>
      <c r="K61" s="256" t="s">
        <v>378</v>
      </c>
    </row>
    <row r="62" spans="1:11" s="68" customFormat="1" ht="14.25" x14ac:dyDescent="0.2">
      <c r="A62" s="48"/>
      <c r="B62" s="183"/>
      <c r="C62" s="197"/>
      <c r="D62" s="50" t="s">
        <v>365</v>
      </c>
      <c r="E62" s="51">
        <v>27</v>
      </c>
      <c r="F62" s="52"/>
      <c r="G62" s="49"/>
      <c r="H62" s="53">
        <v>617.29999999999995</v>
      </c>
      <c r="I62" s="53">
        <v>740.75999999999988</v>
      </c>
      <c r="J62" s="260"/>
      <c r="K62" s="266"/>
    </row>
    <row r="63" spans="1:11" s="22" customFormat="1" ht="14.25" x14ac:dyDescent="0.2">
      <c r="A63" s="54" t="s">
        <v>197</v>
      </c>
      <c r="B63" s="182">
        <v>28</v>
      </c>
      <c r="C63" s="141"/>
      <c r="D63" s="55" t="s">
        <v>10</v>
      </c>
      <c r="E63" s="56" t="s">
        <v>11</v>
      </c>
      <c r="F63" s="57">
        <v>327.32</v>
      </c>
      <c r="G63" s="56">
        <v>1</v>
      </c>
      <c r="H63" s="58">
        <f t="shared" si="3"/>
        <v>327.32</v>
      </c>
      <c r="I63" s="25">
        <f>Table22235[[#This Row],[Сума в лева без ДДС]]*1.2</f>
        <v>392.78399999999999</v>
      </c>
      <c r="J63" s="110" t="s">
        <v>12</v>
      </c>
      <c r="K63" s="256" t="s">
        <v>397</v>
      </c>
    </row>
    <row r="64" spans="1:11" s="68" customFormat="1" ht="14.25" x14ac:dyDescent="0.2">
      <c r="A64" s="48"/>
      <c r="B64" s="183"/>
      <c r="C64" s="197"/>
      <c r="D64" s="50" t="s">
        <v>365</v>
      </c>
      <c r="E64" s="51">
        <v>28</v>
      </c>
      <c r="F64" s="52"/>
      <c r="G64" s="49"/>
      <c r="H64" s="53">
        <v>327.32</v>
      </c>
      <c r="I64" s="53">
        <v>392.78399999999999</v>
      </c>
      <c r="J64" s="260"/>
      <c r="K64" s="266"/>
    </row>
    <row r="65" spans="1:11" s="22" customFormat="1" ht="25.5" x14ac:dyDescent="0.2">
      <c r="A65" s="54" t="s">
        <v>197</v>
      </c>
      <c r="B65" s="182">
        <v>29</v>
      </c>
      <c r="C65" s="141"/>
      <c r="D65" s="55" t="s">
        <v>14</v>
      </c>
      <c r="E65" s="56" t="s">
        <v>15</v>
      </c>
      <c r="F65" s="57">
        <v>1580</v>
      </c>
      <c r="G65" s="56">
        <v>1</v>
      </c>
      <c r="H65" s="58">
        <f t="shared" si="3"/>
        <v>1580</v>
      </c>
      <c r="I65" s="25">
        <f>Table22235[[#This Row],[Сума в лева без ДДС]]*1.2</f>
        <v>1896</v>
      </c>
      <c r="J65" s="110" t="s">
        <v>12</v>
      </c>
      <c r="K65" s="256" t="s">
        <v>397</v>
      </c>
    </row>
    <row r="66" spans="1:11" s="68" customFormat="1" ht="14.25" x14ac:dyDescent="0.2">
      <c r="A66" s="48"/>
      <c r="B66" s="183"/>
      <c r="C66" s="197"/>
      <c r="D66" s="50" t="s">
        <v>365</v>
      </c>
      <c r="E66" s="51">
        <v>29</v>
      </c>
      <c r="F66" s="52"/>
      <c r="G66" s="49"/>
      <c r="H66" s="53">
        <v>1580</v>
      </c>
      <c r="I66" s="53">
        <v>1896</v>
      </c>
      <c r="J66" s="260"/>
      <c r="K66" s="266"/>
    </row>
    <row r="67" spans="1:11" s="22" customFormat="1" ht="25.5" x14ac:dyDescent="0.2">
      <c r="A67" s="54" t="s">
        <v>197</v>
      </c>
      <c r="B67" s="182">
        <v>30</v>
      </c>
      <c r="C67" s="141"/>
      <c r="D67" s="55" t="s">
        <v>181</v>
      </c>
      <c r="E67" s="56" t="s">
        <v>15</v>
      </c>
      <c r="F67" s="57">
        <v>1170</v>
      </c>
      <c r="G67" s="56">
        <v>1</v>
      </c>
      <c r="H67" s="58">
        <f t="shared" si="3"/>
        <v>1170</v>
      </c>
      <c r="I67" s="25">
        <f>Table22235[[#This Row],[Сума в лева без ДДС]]*1.2</f>
        <v>1404</v>
      </c>
      <c r="J67" s="110" t="s">
        <v>12</v>
      </c>
      <c r="K67" s="256" t="s">
        <v>397</v>
      </c>
    </row>
    <row r="68" spans="1:11" s="68" customFormat="1" ht="14.25" x14ac:dyDescent="0.2">
      <c r="A68" s="48"/>
      <c r="B68" s="183"/>
      <c r="C68" s="197"/>
      <c r="D68" s="50" t="s">
        <v>365</v>
      </c>
      <c r="E68" s="51">
        <v>30</v>
      </c>
      <c r="F68" s="52"/>
      <c r="G68" s="49"/>
      <c r="H68" s="53">
        <v>1170</v>
      </c>
      <c r="I68" s="53">
        <v>1404</v>
      </c>
      <c r="J68" s="260"/>
      <c r="K68" s="266"/>
    </row>
    <row r="69" spans="1:11" s="22" customFormat="1" ht="14.25" x14ac:dyDescent="0.2">
      <c r="A69" s="54"/>
      <c r="B69" s="182">
        <v>31</v>
      </c>
      <c r="C69" s="141"/>
      <c r="D69" s="64" t="s">
        <v>286</v>
      </c>
      <c r="E69" s="56"/>
      <c r="F69" s="57"/>
      <c r="G69" s="56"/>
      <c r="H69" s="57"/>
      <c r="I69" s="25"/>
      <c r="J69" s="110"/>
      <c r="K69" s="257"/>
    </row>
    <row r="70" spans="1:11" s="1" customFormat="1" ht="25.5" x14ac:dyDescent="0.2">
      <c r="A70" s="54" t="s">
        <v>206</v>
      </c>
      <c r="B70" s="185"/>
      <c r="C70" s="141">
        <v>31.1</v>
      </c>
      <c r="D70" s="55" t="s">
        <v>56</v>
      </c>
      <c r="E70" s="56" t="s">
        <v>16</v>
      </c>
      <c r="F70" s="76">
        <v>281.64</v>
      </c>
      <c r="G70" s="56">
        <v>2</v>
      </c>
      <c r="H70" s="58">
        <f t="shared" si="1"/>
        <v>563.28</v>
      </c>
      <c r="I70" s="25">
        <f t="shared" si="2"/>
        <v>675.93599999999992</v>
      </c>
      <c r="J70" s="110" t="s">
        <v>12</v>
      </c>
      <c r="K70" s="256" t="s">
        <v>378</v>
      </c>
    </row>
    <row r="71" spans="1:11" s="1" customFormat="1" ht="25.5" x14ac:dyDescent="0.2">
      <c r="A71" s="54" t="s">
        <v>202</v>
      </c>
      <c r="B71" s="185"/>
      <c r="C71" s="141">
        <v>31.2</v>
      </c>
      <c r="D71" s="81" t="s">
        <v>57</v>
      </c>
      <c r="E71" s="82" t="s">
        <v>16</v>
      </c>
      <c r="F71" s="83">
        <v>125.17</v>
      </c>
      <c r="G71" s="82">
        <v>1</v>
      </c>
      <c r="H71" s="58">
        <f t="shared" si="1"/>
        <v>125.17</v>
      </c>
      <c r="I71" s="25">
        <f t="shared" si="2"/>
        <v>150.20400000000001</v>
      </c>
      <c r="J71" s="110" t="s">
        <v>5</v>
      </c>
      <c r="K71" s="256" t="s">
        <v>378</v>
      </c>
    </row>
    <row r="72" spans="1:11" s="1" customFormat="1" ht="25.5" x14ac:dyDescent="0.2">
      <c r="A72" s="54" t="s">
        <v>207</v>
      </c>
      <c r="B72" s="185"/>
      <c r="C72" s="141">
        <v>31.3</v>
      </c>
      <c r="D72" s="55" t="s">
        <v>58</v>
      </c>
      <c r="E72" s="56" t="s">
        <v>16</v>
      </c>
      <c r="F72" s="76">
        <v>3.67</v>
      </c>
      <c r="G72" s="56">
        <v>32</v>
      </c>
      <c r="H72" s="58">
        <f t="shared" si="1"/>
        <v>117.44</v>
      </c>
      <c r="I72" s="25">
        <f t="shared" si="2"/>
        <v>140.928</v>
      </c>
      <c r="J72" s="110" t="s">
        <v>5</v>
      </c>
      <c r="K72" s="256" t="s">
        <v>378</v>
      </c>
    </row>
    <row r="73" spans="1:11" s="1" customFormat="1" ht="14.25" x14ac:dyDescent="0.2">
      <c r="A73" s="54" t="s">
        <v>202</v>
      </c>
      <c r="B73" s="185"/>
      <c r="C73" s="141">
        <v>31.4</v>
      </c>
      <c r="D73" s="55" t="s">
        <v>59</v>
      </c>
      <c r="E73" s="56" t="s">
        <v>16</v>
      </c>
      <c r="F73" s="83">
        <v>252.3</v>
      </c>
      <c r="G73" s="56">
        <v>1</v>
      </c>
      <c r="H73" s="58">
        <f t="shared" si="1"/>
        <v>252.3</v>
      </c>
      <c r="I73" s="25">
        <f t="shared" si="2"/>
        <v>302.76</v>
      </c>
      <c r="J73" s="110" t="s">
        <v>5</v>
      </c>
      <c r="K73" s="256" t="s">
        <v>378</v>
      </c>
    </row>
    <row r="74" spans="1:11" s="1" customFormat="1" ht="25.5" x14ac:dyDescent="0.2">
      <c r="A74" s="54" t="s">
        <v>202</v>
      </c>
      <c r="B74" s="185"/>
      <c r="C74" s="141">
        <v>31.5</v>
      </c>
      <c r="D74" s="81" t="s">
        <v>60</v>
      </c>
      <c r="E74" s="56" t="s">
        <v>16</v>
      </c>
      <c r="F74" s="83">
        <v>252.3</v>
      </c>
      <c r="G74" s="56">
        <v>1</v>
      </c>
      <c r="H74" s="58">
        <f t="shared" si="1"/>
        <v>252.3</v>
      </c>
      <c r="I74" s="25">
        <f t="shared" si="2"/>
        <v>302.76</v>
      </c>
      <c r="J74" s="110" t="s">
        <v>5</v>
      </c>
      <c r="K74" s="256" t="s">
        <v>378</v>
      </c>
    </row>
    <row r="75" spans="1:11" s="1" customFormat="1" ht="25.5" x14ac:dyDescent="0.2">
      <c r="A75" s="54" t="s">
        <v>202</v>
      </c>
      <c r="B75" s="185"/>
      <c r="C75" s="141">
        <v>31.6</v>
      </c>
      <c r="D75" s="55" t="s">
        <v>61</v>
      </c>
      <c r="E75" s="56" t="s">
        <v>16</v>
      </c>
      <c r="F75" s="83">
        <v>201.45</v>
      </c>
      <c r="G75" s="56">
        <v>1</v>
      </c>
      <c r="H75" s="58">
        <f t="shared" si="1"/>
        <v>201.45</v>
      </c>
      <c r="I75" s="25">
        <f t="shared" si="2"/>
        <v>241.73999999999998</v>
      </c>
      <c r="J75" s="110" t="s">
        <v>5</v>
      </c>
      <c r="K75" s="256" t="s">
        <v>378</v>
      </c>
    </row>
    <row r="76" spans="1:11" s="1" customFormat="1" ht="25.5" x14ac:dyDescent="0.2">
      <c r="A76" s="54" t="s">
        <v>207</v>
      </c>
      <c r="B76" s="185"/>
      <c r="C76" s="141">
        <v>31.7</v>
      </c>
      <c r="D76" s="55" t="s">
        <v>62</v>
      </c>
      <c r="E76" s="56" t="s">
        <v>16</v>
      </c>
      <c r="F76" s="76">
        <v>4.16</v>
      </c>
      <c r="G76" s="56">
        <v>32</v>
      </c>
      <c r="H76" s="58">
        <f t="shared" si="1"/>
        <v>133.12</v>
      </c>
      <c r="I76" s="25">
        <f t="shared" si="2"/>
        <v>159.744</v>
      </c>
      <c r="J76" s="110" t="s">
        <v>5</v>
      </c>
      <c r="K76" s="256" t="s">
        <v>378</v>
      </c>
    </row>
    <row r="77" spans="1:11" s="1" customFormat="1" ht="25.5" x14ac:dyDescent="0.2">
      <c r="A77" s="54" t="s">
        <v>206</v>
      </c>
      <c r="B77" s="185"/>
      <c r="C77" s="141">
        <v>31.8</v>
      </c>
      <c r="D77" s="55" t="s">
        <v>63</v>
      </c>
      <c r="E77" s="56" t="s">
        <v>16</v>
      </c>
      <c r="F77" s="76">
        <v>78.23</v>
      </c>
      <c r="G77" s="56">
        <v>2</v>
      </c>
      <c r="H77" s="58">
        <f t="shared" si="1"/>
        <v>156.46</v>
      </c>
      <c r="I77" s="25">
        <f t="shared" si="2"/>
        <v>187.75200000000001</v>
      </c>
      <c r="J77" s="110" t="s">
        <v>5</v>
      </c>
      <c r="K77" s="256" t="s">
        <v>378</v>
      </c>
    </row>
    <row r="78" spans="1:11" s="1" customFormat="1" ht="25.5" x14ac:dyDescent="0.2">
      <c r="A78" s="54" t="s">
        <v>207</v>
      </c>
      <c r="B78" s="185"/>
      <c r="C78" s="141">
        <v>31.9</v>
      </c>
      <c r="D78" s="55" t="s">
        <v>64</v>
      </c>
      <c r="E78" s="56" t="s">
        <v>16</v>
      </c>
      <c r="F78" s="76">
        <v>9.66</v>
      </c>
      <c r="G78" s="56">
        <v>32</v>
      </c>
      <c r="H78" s="58">
        <f t="shared" si="1"/>
        <v>309.12</v>
      </c>
      <c r="I78" s="25">
        <f t="shared" si="2"/>
        <v>370.94400000000002</v>
      </c>
      <c r="J78" s="110" t="s">
        <v>12</v>
      </c>
      <c r="K78" s="256" t="s">
        <v>378</v>
      </c>
    </row>
    <row r="79" spans="1:11" s="1" customFormat="1" ht="38.25" x14ac:dyDescent="0.2">
      <c r="A79" s="54" t="s">
        <v>207</v>
      </c>
      <c r="B79" s="185"/>
      <c r="C79" s="204">
        <v>31.1</v>
      </c>
      <c r="D79" s="55" t="s">
        <v>65</v>
      </c>
      <c r="E79" s="56" t="s">
        <v>16</v>
      </c>
      <c r="F79" s="76">
        <v>16.87</v>
      </c>
      <c r="G79" s="56">
        <v>32</v>
      </c>
      <c r="H79" s="58">
        <f t="shared" si="1"/>
        <v>539.84</v>
      </c>
      <c r="I79" s="25">
        <f t="shared" si="2"/>
        <v>647.80799999999999</v>
      </c>
      <c r="J79" s="110" t="s">
        <v>12</v>
      </c>
      <c r="K79" s="256" t="s">
        <v>378</v>
      </c>
    </row>
    <row r="80" spans="1:11" s="1" customFormat="1" ht="25.5" x14ac:dyDescent="0.2">
      <c r="A80" s="54" t="s">
        <v>207</v>
      </c>
      <c r="B80" s="185"/>
      <c r="C80" s="204">
        <v>32.11</v>
      </c>
      <c r="D80" s="55" t="s">
        <v>66</v>
      </c>
      <c r="E80" s="56" t="s">
        <v>16</v>
      </c>
      <c r="F80" s="76">
        <v>9.66</v>
      </c>
      <c r="G80" s="56">
        <v>32</v>
      </c>
      <c r="H80" s="58">
        <f t="shared" si="1"/>
        <v>309.12</v>
      </c>
      <c r="I80" s="25">
        <f t="shared" si="2"/>
        <v>370.94400000000002</v>
      </c>
      <c r="J80" s="110" t="s">
        <v>12</v>
      </c>
      <c r="K80" s="256" t="s">
        <v>378</v>
      </c>
    </row>
    <row r="81" spans="1:11" s="68" customFormat="1" ht="14.25" x14ac:dyDescent="0.2">
      <c r="A81" s="48"/>
      <c r="B81" s="183"/>
      <c r="C81" s="197"/>
      <c r="D81" s="50" t="s">
        <v>365</v>
      </c>
      <c r="E81" s="51">
        <v>31</v>
      </c>
      <c r="F81" s="52"/>
      <c r="G81" s="49"/>
      <c r="H81" s="53">
        <f>H80+H79+H78+H77+H76+H75+H74+H73+H72+H71+H70</f>
        <v>2959.6000000000004</v>
      </c>
      <c r="I81" s="53">
        <f>I80+I79+I78+I77+I76+I75+I74+I73+I72+I71+I70</f>
        <v>3551.5200000000004</v>
      </c>
      <c r="J81" s="260"/>
      <c r="K81" s="266"/>
    </row>
    <row r="82" spans="1:11" s="1" customFormat="1" ht="25.5" x14ac:dyDescent="0.2">
      <c r="A82" s="54" t="s">
        <v>208</v>
      </c>
      <c r="B82" s="185">
        <v>32</v>
      </c>
      <c r="C82" s="141"/>
      <c r="D82" s="55" t="s">
        <v>67</v>
      </c>
      <c r="E82" s="56" t="s">
        <v>16</v>
      </c>
      <c r="F82" s="76">
        <v>7.5</v>
      </c>
      <c r="G82" s="56">
        <v>5</v>
      </c>
      <c r="H82" s="58">
        <f t="shared" si="1"/>
        <v>37.5</v>
      </c>
      <c r="I82" s="25">
        <f t="shared" si="2"/>
        <v>45</v>
      </c>
      <c r="J82" s="110" t="s">
        <v>12</v>
      </c>
      <c r="K82" s="256" t="s">
        <v>378</v>
      </c>
    </row>
    <row r="83" spans="1:11" s="68" customFormat="1" ht="14.25" x14ac:dyDescent="0.2">
      <c r="A83" s="48"/>
      <c r="B83" s="183"/>
      <c r="C83" s="197"/>
      <c r="D83" s="50" t="s">
        <v>365</v>
      </c>
      <c r="E83" s="51">
        <v>32</v>
      </c>
      <c r="F83" s="52"/>
      <c r="G83" s="49"/>
      <c r="H83" s="53">
        <v>37.5</v>
      </c>
      <c r="I83" s="53">
        <v>45</v>
      </c>
      <c r="J83" s="260"/>
      <c r="K83" s="266"/>
    </row>
    <row r="84" spans="1:11" s="1" customFormat="1" ht="25.5" x14ac:dyDescent="0.2">
      <c r="A84" s="54" t="s">
        <v>208</v>
      </c>
      <c r="B84" s="185">
        <v>33</v>
      </c>
      <c r="C84" s="141"/>
      <c r="D84" s="55" t="s">
        <v>68</v>
      </c>
      <c r="E84" s="56" t="s">
        <v>16</v>
      </c>
      <c r="F84" s="76">
        <v>7.5</v>
      </c>
      <c r="G84" s="56">
        <v>5</v>
      </c>
      <c r="H84" s="58">
        <f t="shared" si="1"/>
        <v>37.5</v>
      </c>
      <c r="I84" s="25">
        <f t="shared" si="2"/>
        <v>45</v>
      </c>
      <c r="J84" s="110" t="s">
        <v>12</v>
      </c>
      <c r="K84" s="256" t="s">
        <v>378</v>
      </c>
    </row>
    <row r="85" spans="1:11" s="68" customFormat="1" ht="14.25" x14ac:dyDescent="0.2">
      <c r="A85" s="48"/>
      <c r="B85" s="183"/>
      <c r="C85" s="197"/>
      <c r="D85" s="50" t="s">
        <v>365</v>
      </c>
      <c r="E85" s="51">
        <v>33</v>
      </c>
      <c r="F85" s="52"/>
      <c r="G85" s="49"/>
      <c r="H85" s="53">
        <v>37.5</v>
      </c>
      <c r="I85" s="53">
        <v>45</v>
      </c>
      <c r="J85" s="260"/>
      <c r="K85" s="266"/>
    </row>
    <row r="86" spans="1:11" s="1" customFormat="1" ht="63.75" x14ac:dyDescent="0.2">
      <c r="A86" s="54" t="s">
        <v>208</v>
      </c>
      <c r="B86" s="185">
        <v>34</v>
      </c>
      <c r="C86" s="141"/>
      <c r="D86" s="55" t="s">
        <v>69</v>
      </c>
      <c r="E86" s="56" t="s">
        <v>16</v>
      </c>
      <c r="F86" s="76">
        <v>7.5</v>
      </c>
      <c r="G86" s="56">
        <v>5</v>
      </c>
      <c r="H86" s="58">
        <f t="shared" si="1"/>
        <v>37.5</v>
      </c>
      <c r="I86" s="25">
        <f t="shared" si="2"/>
        <v>45</v>
      </c>
      <c r="J86" s="110" t="s">
        <v>12</v>
      </c>
      <c r="K86" s="256" t="s">
        <v>378</v>
      </c>
    </row>
    <row r="87" spans="1:11" s="68" customFormat="1" ht="14.25" x14ac:dyDescent="0.2">
      <c r="A87" s="48"/>
      <c r="B87" s="183"/>
      <c r="C87" s="197"/>
      <c r="D87" s="50" t="s">
        <v>365</v>
      </c>
      <c r="E87" s="51">
        <v>34</v>
      </c>
      <c r="F87" s="52"/>
      <c r="G87" s="49"/>
      <c r="H87" s="53">
        <v>37.5</v>
      </c>
      <c r="I87" s="53">
        <v>45</v>
      </c>
      <c r="J87" s="260"/>
      <c r="K87" s="266"/>
    </row>
    <row r="88" spans="1:11" s="1" customFormat="1" ht="51" x14ac:dyDescent="0.2">
      <c r="A88" s="54" t="s">
        <v>208</v>
      </c>
      <c r="B88" s="185">
        <v>35</v>
      </c>
      <c r="C88" s="141"/>
      <c r="D88" s="55" t="s">
        <v>70</v>
      </c>
      <c r="E88" s="56" t="s">
        <v>16</v>
      </c>
      <c r="F88" s="76">
        <v>7.5</v>
      </c>
      <c r="G88" s="56">
        <v>5</v>
      </c>
      <c r="H88" s="58">
        <f t="shared" si="1"/>
        <v>37.5</v>
      </c>
      <c r="I88" s="25">
        <f t="shared" si="2"/>
        <v>45</v>
      </c>
      <c r="J88" s="110" t="s">
        <v>12</v>
      </c>
      <c r="K88" s="256" t="s">
        <v>378</v>
      </c>
    </row>
    <row r="89" spans="1:11" s="68" customFormat="1" ht="14.25" x14ac:dyDescent="0.2">
      <c r="A89" s="48"/>
      <c r="B89" s="183"/>
      <c r="C89" s="197"/>
      <c r="D89" s="50" t="s">
        <v>365</v>
      </c>
      <c r="E89" s="51">
        <v>35</v>
      </c>
      <c r="F89" s="52"/>
      <c r="G89" s="49"/>
      <c r="H89" s="53">
        <v>37.5</v>
      </c>
      <c r="I89" s="53">
        <v>45</v>
      </c>
      <c r="J89" s="260"/>
      <c r="K89" s="266"/>
    </row>
    <row r="90" spans="1:11" s="1" customFormat="1" ht="38.25" x14ac:dyDescent="0.2">
      <c r="A90" s="54" t="s">
        <v>208</v>
      </c>
      <c r="B90" s="185">
        <v>36</v>
      </c>
      <c r="C90" s="141"/>
      <c r="D90" s="55" t="s">
        <v>71</v>
      </c>
      <c r="E90" s="56" t="s">
        <v>16</v>
      </c>
      <c r="F90" s="76">
        <v>7.5</v>
      </c>
      <c r="G90" s="56">
        <v>5</v>
      </c>
      <c r="H90" s="58">
        <f t="shared" si="1"/>
        <v>37.5</v>
      </c>
      <c r="I90" s="25">
        <f t="shared" si="2"/>
        <v>45</v>
      </c>
      <c r="J90" s="110" t="s">
        <v>12</v>
      </c>
      <c r="K90" s="256" t="s">
        <v>378</v>
      </c>
    </row>
    <row r="91" spans="1:11" s="68" customFormat="1" ht="14.25" x14ac:dyDescent="0.2">
      <c r="A91" s="48"/>
      <c r="B91" s="183"/>
      <c r="C91" s="197"/>
      <c r="D91" s="50" t="s">
        <v>365</v>
      </c>
      <c r="E91" s="51">
        <v>36</v>
      </c>
      <c r="F91" s="52"/>
      <c r="G91" s="49"/>
      <c r="H91" s="53">
        <v>37.5</v>
      </c>
      <c r="I91" s="53">
        <v>45</v>
      </c>
      <c r="J91" s="260"/>
      <c r="K91" s="266"/>
    </row>
    <row r="92" spans="1:11" s="1" customFormat="1" ht="51" x14ac:dyDescent="0.2">
      <c r="A92" s="54" t="s">
        <v>208</v>
      </c>
      <c r="B92" s="185">
        <v>37</v>
      </c>
      <c r="C92" s="141"/>
      <c r="D92" s="55" t="s">
        <v>72</v>
      </c>
      <c r="E92" s="56" t="s">
        <v>16</v>
      </c>
      <c r="F92" s="76">
        <v>7.5</v>
      </c>
      <c r="G92" s="56">
        <v>5</v>
      </c>
      <c r="H92" s="58">
        <f t="shared" si="1"/>
        <v>37.5</v>
      </c>
      <c r="I92" s="25">
        <f t="shared" si="2"/>
        <v>45</v>
      </c>
      <c r="J92" s="110" t="s">
        <v>12</v>
      </c>
      <c r="K92" s="256" t="s">
        <v>378</v>
      </c>
    </row>
    <row r="93" spans="1:11" s="68" customFormat="1" ht="14.25" x14ac:dyDescent="0.2">
      <c r="A93" s="48"/>
      <c r="B93" s="183"/>
      <c r="C93" s="197"/>
      <c r="D93" s="50" t="s">
        <v>365</v>
      </c>
      <c r="E93" s="51">
        <v>37</v>
      </c>
      <c r="F93" s="52"/>
      <c r="G93" s="49"/>
      <c r="H93" s="53">
        <v>37.5</v>
      </c>
      <c r="I93" s="53">
        <v>45</v>
      </c>
      <c r="J93" s="260"/>
      <c r="K93" s="266"/>
    </row>
    <row r="94" spans="1:11" s="1" customFormat="1" ht="25.5" x14ac:dyDescent="0.2">
      <c r="A94" s="54" t="s">
        <v>208</v>
      </c>
      <c r="B94" s="185">
        <v>38</v>
      </c>
      <c r="C94" s="141"/>
      <c r="D94" s="55" t="s">
        <v>73</v>
      </c>
      <c r="E94" s="56" t="s">
        <v>16</v>
      </c>
      <c r="F94" s="76">
        <v>7.5</v>
      </c>
      <c r="G94" s="56">
        <v>5</v>
      </c>
      <c r="H94" s="58">
        <f t="shared" si="1"/>
        <v>37.5</v>
      </c>
      <c r="I94" s="25">
        <f t="shared" si="2"/>
        <v>45</v>
      </c>
      <c r="J94" s="110" t="s">
        <v>12</v>
      </c>
      <c r="K94" s="256" t="s">
        <v>378</v>
      </c>
    </row>
    <row r="95" spans="1:11" s="68" customFormat="1" ht="14.25" x14ac:dyDescent="0.2">
      <c r="A95" s="48"/>
      <c r="B95" s="183"/>
      <c r="C95" s="197"/>
      <c r="D95" s="50" t="s">
        <v>365</v>
      </c>
      <c r="E95" s="51">
        <v>38</v>
      </c>
      <c r="F95" s="52"/>
      <c r="G95" s="49"/>
      <c r="H95" s="53">
        <v>37.5</v>
      </c>
      <c r="I95" s="53">
        <v>45</v>
      </c>
      <c r="J95" s="260"/>
      <c r="K95" s="266"/>
    </row>
    <row r="96" spans="1:11" s="1" customFormat="1" ht="25.5" x14ac:dyDescent="0.2">
      <c r="A96" s="54" t="s">
        <v>208</v>
      </c>
      <c r="B96" s="185">
        <v>39</v>
      </c>
      <c r="C96" s="141"/>
      <c r="D96" s="55" t="s">
        <v>74</v>
      </c>
      <c r="E96" s="56" t="s">
        <v>16</v>
      </c>
      <c r="F96" s="76">
        <v>7.5</v>
      </c>
      <c r="G96" s="56">
        <v>5</v>
      </c>
      <c r="H96" s="58">
        <f t="shared" si="1"/>
        <v>37.5</v>
      </c>
      <c r="I96" s="25">
        <f t="shared" si="2"/>
        <v>45</v>
      </c>
      <c r="J96" s="110" t="s">
        <v>12</v>
      </c>
      <c r="K96" s="256" t="s">
        <v>378</v>
      </c>
    </row>
    <row r="97" spans="1:12" s="68" customFormat="1" ht="14.25" x14ac:dyDescent="0.2">
      <c r="A97" s="48"/>
      <c r="B97" s="183"/>
      <c r="C97" s="197"/>
      <c r="D97" s="50" t="s">
        <v>365</v>
      </c>
      <c r="E97" s="51">
        <v>39</v>
      </c>
      <c r="F97" s="52"/>
      <c r="G97" s="49"/>
      <c r="H97" s="53">
        <v>37.5</v>
      </c>
      <c r="I97" s="53">
        <v>45</v>
      </c>
      <c r="J97" s="260"/>
      <c r="K97" s="266"/>
    </row>
    <row r="98" spans="1:12" s="1" customFormat="1" ht="38.25" x14ac:dyDescent="0.2">
      <c r="A98" s="54" t="s">
        <v>208</v>
      </c>
      <c r="B98" s="185">
        <v>40</v>
      </c>
      <c r="C98" s="141"/>
      <c r="D98" s="55" t="s">
        <v>75</v>
      </c>
      <c r="E98" s="56" t="s">
        <v>16</v>
      </c>
      <c r="F98" s="76">
        <v>7.5</v>
      </c>
      <c r="G98" s="56">
        <v>5</v>
      </c>
      <c r="H98" s="58">
        <f t="shared" si="1"/>
        <v>37.5</v>
      </c>
      <c r="I98" s="25">
        <f t="shared" si="2"/>
        <v>45</v>
      </c>
      <c r="J98" s="110" t="s">
        <v>12</v>
      </c>
      <c r="K98" s="256" t="s">
        <v>378</v>
      </c>
      <c r="L98" s="4"/>
    </row>
    <row r="99" spans="1:12" s="68" customFormat="1" ht="14.25" x14ac:dyDescent="0.2">
      <c r="A99" s="48"/>
      <c r="B99" s="183"/>
      <c r="C99" s="197"/>
      <c r="D99" s="50" t="s">
        <v>365</v>
      </c>
      <c r="E99" s="51">
        <v>40</v>
      </c>
      <c r="F99" s="52"/>
      <c r="G99" s="49"/>
      <c r="H99" s="53">
        <v>37.5</v>
      </c>
      <c r="I99" s="53">
        <v>45</v>
      </c>
      <c r="J99" s="260"/>
      <c r="K99" s="266"/>
    </row>
    <row r="100" spans="1:12" s="1" customFormat="1" ht="25.5" x14ac:dyDescent="0.2">
      <c r="A100" s="54" t="s">
        <v>208</v>
      </c>
      <c r="B100" s="185">
        <v>41</v>
      </c>
      <c r="C100" s="141"/>
      <c r="D100" s="55" t="s">
        <v>76</v>
      </c>
      <c r="E100" s="56" t="s">
        <v>16</v>
      </c>
      <c r="F100" s="76">
        <v>7.5</v>
      </c>
      <c r="G100" s="56">
        <v>5</v>
      </c>
      <c r="H100" s="58">
        <f t="shared" si="1"/>
        <v>37.5</v>
      </c>
      <c r="I100" s="25">
        <f t="shared" si="2"/>
        <v>45</v>
      </c>
      <c r="J100" s="110" t="s">
        <v>12</v>
      </c>
      <c r="K100" s="256" t="s">
        <v>378</v>
      </c>
    </row>
    <row r="101" spans="1:12" s="68" customFormat="1" ht="14.25" x14ac:dyDescent="0.2">
      <c r="A101" s="48"/>
      <c r="B101" s="183"/>
      <c r="C101" s="197"/>
      <c r="D101" s="50" t="s">
        <v>365</v>
      </c>
      <c r="E101" s="51">
        <v>41</v>
      </c>
      <c r="F101" s="52"/>
      <c r="G101" s="49"/>
      <c r="H101" s="53">
        <v>37.5</v>
      </c>
      <c r="I101" s="53">
        <v>45</v>
      </c>
      <c r="J101" s="260"/>
      <c r="K101" s="266"/>
    </row>
    <row r="102" spans="1:12" s="1" customFormat="1" ht="25.5" x14ac:dyDescent="0.2">
      <c r="A102" s="54" t="s">
        <v>208</v>
      </c>
      <c r="B102" s="185">
        <v>42</v>
      </c>
      <c r="C102" s="205"/>
      <c r="D102" s="84" t="s">
        <v>77</v>
      </c>
      <c r="E102" s="58" t="s">
        <v>16</v>
      </c>
      <c r="F102" s="24">
        <v>7.5</v>
      </c>
      <c r="G102" s="58">
        <v>5</v>
      </c>
      <c r="H102" s="58">
        <f t="shared" si="1"/>
        <v>37.5</v>
      </c>
      <c r="I102" s="25">
        <f t="shared" si="2"/>
        <v>45</v>
      </c>
      <c r="J102" s="151" t="s">
        <v>12</v>
      </c>
      <c r="K102" s="256" t="s">
        <v>378</v>
      </c>
    </row>
    <row r="103" spans="1:12" s="68" customFormat="1" ht="14.25" x14ac:dyDescent="0.2">
      <c r="A103" s="48"/>
      <c r="B103" s="183"/>
      <c r="C103" s="197"/>
      <c r="D103" s="50" t="s">
        <v>365</v>
      </c>
      <c r="E103" s="51">
        <v>42</v>
      </c>
      <c r="F103" s="52"/>
      <c r="G103" s="49"/>
      <c r="H103" s="53">
        <v>37.5</v>
      </c>
      <c r="I103" s="53">
        <v>45</v>
      </c>
      <c r="J103" s="260"/>
      <c r="K103" s="266"/>
    </row>
    <row r="104" spans="1:12" s="1" customFormat="1" ht="14.25" x14ac:dyDescent="0.2">
      <c r="A104" s="61"/>
      <c r="B104" s="186"/>
      <c r="C104" s="141"/>
      <c r="D104" s="64" t="s">
        <v>323</v>
      </c>
      <c r="E104" s="47"/>
      <c r="F104" s="76"/>
      <c r="G104" s="56"/>
      <c r="H104" s="24"/>
      <c r="I104" s="25"/>
      <c r="J104" s="110"/>
      <c r="K104" s="256"/>
    </row>
    <row r="105" spans="1:12" s="1" customFormat="1" ht="14.25" x14ac:dyDescent="0.2">
      <c r="A105" s="85"/>
      <c r="B105" s="186">
        <v>43</v>
      </c>
      <c r="C105" s="141"/>
      <c r="D105" s="87" t="s">
        <v>344</v>
      </c>
      <c r="E105" s="86"/>
      <c r="F105" s="88"/>
      <c r="G105" s="89"/>
      <c r="H105" s="90"/>
      <c r="I105" s="91"/>
      <c r="J105" s="261"/>
      <c r="K105" s="256"/>
    </row>
    <row r="106" spans="1:12" s="1" customFormat="1" ht="63.75" x14ac:dyDescent="0.2">
      <c r="A106" s="61" t="s">
        <v>231</v>
      </c>
      <c r="B106" s="186"/>
      <c r="C106" s="141">
        <v>43.1</v>
      </c>
      <c r="D106" s="55" t="s">
        <v>128</v>
      </c>
      <c r="E106" s="47" t="s">
        <v>87</v>
      </c>
      <c r="F106" s="76">
        <v>100</v>
      </c>
      <c r="G106" s="56">
        <v>1</v>
      </c>
      <c r="H106" s="24">
        <f t="shared" ref="H106:H122" si="5">F106*G106</f>
        <v>100</v>
      </c>
      <c r="I106" s="25">
        <f>Table22235[[#This Row],[Сума в лева без ДДС]]*1.2</f>
        <v>120</v>
      </c>
      <c r="J106" s="110" t="s">
        <v>6</v>
      </c>
      <c r="K106" s="256" t="s">
        <v>391</v>
      </c>
    </row>
    <row r="107" spans="1:12" s="1" customFormat="1" ht="63.75" x14ac:dyDescent="0.2">
      <c r="A107" s="61" t="s">
        <v>231</v>
      </c>
      <c r="B107" s="186"/>
      <c r="C107" s="141">
        <v>43.2</v>
      </c>
      <c r="D107" s="55" t="s">
        <v>129</v>
      </c>
      <c r="E107" s="47" t="s">
        <v>87</v>
      </c>
      <c r="F107" s="76">
        <v>100</v>
      </c>
      <c r="G107" s="56">
        <v>1</v>
      </c>
      <c r="H107" s="24">
        <f t="shared" si="5"/>
        <v>100</v>
      </c>
      <c r="I107" s="25">
        <f>Table22235[[#This Row],[Сума в лева без ДДС]]*1.2</f>
        <v>120</v>
      </c>
      <c r="J107" s="110" t="s">
        <v>6</v>
      </c>
      <c r="K107" s="256" t="s">
        <v>391</v>
      </c>
    </row>
    <row r="108" spans="1:12" s="1" customFormat="1" ht="63.75" x14ac:dyDescent="0.2">
      <c r="A108" s="61" t="s">
        <v>231</v>
      </c>
      <c r="B108" s="186"/>
      <c r="C108" s="141">
        <v>43.3</v>
      </c>
      <c r="D108" s="55" t="s">
        <v>130</v>
      </c>
      <c r="E108" s="47" t="s">
        <v>87</v>
      </c>
      <c r="F108" s="76">
        <v>100</v>
      </c>
      <c r="G108" s="56">
        <v>1</v>
      </c>
      <c r="H108" s="24">
        <f t="shared" si="5"/>
        <v>100</v>
      </c>
      <c r="I108" s="25">
        <f>Table22235[[#This Row],[Сума в лева без ДДС]]*1.2</f>
        <v>120</v>
      </c>
      <c r="J108" s="110" t="s">
        <v>6</v>
      </c>
      <c r="K108" s="256" t="s">
        <v>391</v>
      </c>
    </row>
    <row r="109" spans="1:12" s="1" customFormat="1" ht="63.75" x14ac:dyDescent="0.2">
      <c r="A109" s="61" t="s">
        <v>231</v>
      </c>
      <c r="B109" s="186"/>
      <c r="C109" s="141">
        <v>43.4</v>
      </c>
      <c r="D109" s="55" t="s">
        <v>131</v>
      </c>
      <c r="E109" s="47" t="s">
        <v>87</v>
      </c>
      <c r="F109" s="76">
        <v>100</v>
      </c>
      <c r="G109" s="56">
        <v>1</v>
      </c>
      <c r="H109" s="24">
        <f t="shared" si="5"/>
        <v>100</v>
      </c>
      <c r="I109" s="25">
        <f>Table22235[[#This Row],[Сума в лева без ДДС]]*1.2</f>
        <v>120</v>
      </c>
      <c r="J109" s="110" t="s">
        <v>6</v>
      </c>
      <c r="K109" s="256" t="s">
        <v>391</v>
      </c>
    </row>
    <row r="110" spans="1:12" s="1" customFormat="1" ht="63.75" x14ac:dyDescent="0.2">
      <c r="A110" s="61" t="s">
        <v>231</v>
      </c>
      <c r="B110" s="186"/>
      <c r="C110" s="141">
        <v>43.5</v>
      </c>
      <c r="D110" s="55" t="s">
        <v>132</v>
      </c>
      <c r="E110" s="47" t="s">
        <v>87</v>
      </c>
      <c r="F110" s="76">
        <v>100</v>
      </c>
      <c r="G110" s="56">
        <v>1</v>
      </c>
      <c r="H110" s="24">
        <f t="shared" si="5"/>
        <v>100</v>
      </c>
      <c r="I110" s="25">
        <f>Table22235[[#This Row],[Сума в лева без ДДС]]*1.2</f>
        <v>120</v>
      </c>
      <c r="J110" s="110" t="s">
        <v>6</v>
      </c>
      <c r="K110" s="256" t="s">
        <v>391</v>
      </c>
    </row>
    <row r="111" spans="1:12" s="1" customFormat="1" ht="63.75" x14ac:dyDescent="0.2">
      <c r="A111" s="61" t="s">
        <v>231</v>
      </c>
      <c r="B111" s="186"/>
      <c r="C111" s="141">
        <v>43.6</v>
      </c>
      <c r="D111" s="55" t="s">
        <v>133</v>
      </c>
      <c r="E111" s="47" t="s">
        <v>87</v>
      </c>
      <c r="F111" s="76">
        <v>100</v>
      </c>
      <c r="G111" s="56">
        <v>1</v>
      </c>
      <c r="H111" s="24">
        <f t="shared" si="5"/>
        <v>100</v>
      </c>
      <c r="I111" s="25">
        <f>Table22235[[#This Row],[Сума в лева без ДДС]]*1.2</f>
        <v>120</v>
      </c>
      <c r="J111" s="110" t="s">
        <v>6</v>
      </c>
      <c r="K111" s="256" t="s">
        <v>391</v>
      </c>
    </row>
    <row r="112" spans="1:12" s="68" customFormat="1" ht="14.25" x14ac:dyDescent="0.2">
      <c r="A112" s="48"/>
      <c r="B112" s="183"/>
      <c r="C112" s="197"/>
      <c r="D112" s="50" t="s">
        <v>365</v>
      </c>
      <c r="E112" s="51">
        <v>43</v>
      </c>
      <c r="F112" s="52"/>
      <c r="G112" s="49"/>
      <c r="H112" s="53">
        <f>H111+H110+H109+H108+H107+H106</f>
        <v>600</v>
      </c>
      <c r="I112" s="53">
        <f>I111+I110+I109+I108+I107+I106</f>
        <v>720</v>
      </c>
      <c r="J112" s="260"/>
      <c r="K112" s="266"/>
    </row>
    <row r="113" spans="1:11" s="1" customFormat="1" ht="14.25" x14ac:dyDescent="0.2">
      <c r="A113" s="61"/>
      <c r="B113" s="186">
        <v>44</v>
      </c>
      <c r="C113" s="141"/>
      <c r="D113" s="64" t="s">
        <v>345</v>
      </c>
      <c r="E113" s="47"/>
      <c r="F113" s="76"/>
      <c r="G113" s="56"/>
      <c r="H113" s="57"/>
      <c r="I113" s="25"/>
      <c r="J113" s="110"/>
      <c r="K113" s="256"/>
    </row>
    <row r="114" spans="1:11" s="1" customFormat="1" ht="25.5" x14ac:dyDescent="0.2">
      <c r="A114" s="61" t="s">
        <v>232</v>
      </c>
      <c r="B114" s="186"/>
      <c r="C114" s="141">
        <v>44.1</v>
      </c>
      <c r="D114" s="55" t="s">
        <v>134</v>
      </c>
      <c r="E114" s="47" t="s">
        <v>87</v>
      </c>
      <c r="F114" s="76">
        <v>80</v>
      </c>
      <c r="G114" s="56">
        <v>3</v>
      </c>
      <c r="H114" s="24">
        <f t="shared" si="5"/>
        <v>240</v>
      </c>
      <c r="I114" s="25">
        <f>Table22235[[#This Row],[Сума в лева без ДДС]]*1.2</f>
        <v>288</v>
      </c>
      <c r="J114" s="110" t="s">
        <v>6</v>
      </c>
      <c r="K114" s="256" t="s">
        <v>391</v>
      </c>
    </row>
    <row r="115" spans="1:11" s="1" customFormat="1" ht="25.5" x14ac:dyDescent="0.2">
      <c r="A115" s="61" t="s">
        <v>232</v>
      </c>
      <c r="B115" s="186"/>
      <c r="C115" s="141">
        <v>44.2</v>
      </c>
      <c r="D115" s="55" t="s">
        <v>342</v>
      </c>
      <c r="E115" s="47" t="s">
        <v>87</v>
      </c>
      <c r="F115" s="76">
        <v>80</v>
      </c>
      <c r="G115" s="56">
        <v>3</v>
      </c>
      <c r="H115" s="24">
        <f t="shared" si="5"/>
        <v>240</v>
      </c>
      <c r="I115" s="25">
        <f>Table22235[[#This Row],[Сума в лева без ДДС]]*1.2</f>
        <v>288</v>
      </c>
      <c r="J115" s="110" t="s">
        <v>6</v>
      </c>
      <c r="K115" s="256" t="s">
        <v>391</v>
      </c>
    </row>
    <row r="116" spans="1:11" s="1" customFormat="1" ht="25.5" x14ac:dyDescent="0.2">
      <c r="A116" s="61" t="s">
        <v>232</v>
      </c>
      <c r="B116" s="186"/>
      <c r="C116" s="141">
        <v>44.3</v>
      </c>
      <c r="D116" s="55" t="s">
        <v>341</v>
      </c>
      <c r="E116" s="47" t="s">
        <v>87</v>
      </c>
      <c r="F116" s="76">
        <v>80</v>
      </c>
      <c r="G116" s="56">
        <v>3</v>
      </c>
      <c r="H116" s="24">
        <f t="shared" si="5"/>
        <v>240</v>
      </c>
      <c r="I116" s="25">
        <f>Table22235[[#This Row],[Сума в лева без ДДС]]*1.2</f>
        <v>288</v>
      </c>
      <c r="J116" s="110" t="s">
        <v>6</v>
      </c>
      <c r="K116" s="256" t="s">
        <v>391</v>
      </c>
    </row>
    <row r="117" spans="1:11" s="1" customFormat="1" ht="25.5" x14ac:dyDescent="0.2">
      <c r="A117" s="61" t="s">
        <v>232</v>
      </c>
      <c r="B117" s="186"/>
      <c r="C117" s="141">
        <v>44.4</v>
      </c>
      <c r="D117" s="55" t="s">
        <v>340</v>
      </c>
      <c r="E117" s="47" t="s">
        <v>87</v>
      </c>
      <c r="F117" s="76">
        <v>80</v>
      </c>
      <c r="G117" s="56">
        <v>3</v>
      </c>
      <c r="H117" s="24">
        <f t="shared" si="5"/>
        <v>240</v>
      </c>
      <c r="I117" s="25">
        <f>Table22235[[#This Row],[Сума в лева без ДДС]]*1.2</f>
        <v>288</v>
      </c>
      <c r="J117" s="110" t="s">
        <v>6</v>
      </c>
      <c r="K117" s="256" t="s">
        <v>391</v>
      </c>
    </row>
    <row r="118" spans="1:11" s="1" customFormat="1" ht="25.5" x14ac:dyDescent="0.2">
      <c r="A118" s="61" t="s">
        <v>232</v>
      </c>
      <c r="B118" s="186"/>
      <c r="C118" s="141">
        <v>44.5</v>
      </c>
      <c r="D118" s="55" t="s">
        <v>339</v>
      </c>
      <c r="E118" s="47" t="s">
        <v>87</v>
      </c>
      <c r="F118" s="76">
        <v>80</v>
      </c>
      <c r="G118" s="56">
        <v>3</v>
      </c>
      <c r="H118" s="24">
        <f t="shared" si="5"/>
        <v>240</v>
      </c>
      <c r="I118" s="25">
        <f>Table22235[[#This Row],[Сума в лева без ДДС]]*1.2</f>
        <v>288</v>
      </c>
      <c r="J118" s="110" t="s">
        <v>6</v>
      </c>
      <c r="K118" s="256" t="s">
        <v>391</v>
      </c>
    </row>
    <row r="119" spans="1:11" s="1" customFormat="1" ht="25.5" x14ac:dyDescent="0.2">
      <c r="A119" s="61" t="s">
        <v>232</v>
      </c>
      <c r="B119" s="186"/>
      <c r="C119" s="141">
        <v>44.6</v>
      </c>
      <c r="D119" s="55" t="s">
        <v>135</v>
      </c>
      <c r="E119" s="47" t="s">
        <v>87</v>
      </c>
      <c r="F119" s="76">
        <v>80</v>
      </c>
      <c r="G119" s="56">
        <v>3</v>
      </c>
      <c r="H119" s="24">
        <f t="shared" si="5"/>
        <v>240</v>
      </c>
      <c r="I119" s="25">
        <f>Table22235[[#This Row],[Сума в лева без ДДС]]*1.2</f>
        <v>288</v>
      </c>
      <c r="J119" s="110" t="s">
        <v>6</v>
      </c>
      <c r="K119" s="256" t="s">
        <v>391</v>
      </c>
    </row>
    <row r="120" spans="1:11" s="1" customFormat="1" ht="25.5" x14ac:dyDescent="0.2">
      <c r="A120" s="61" t="s">
        <v>232</v>
      </c>
      <c r="B120" s="186"/>
      <c r="C120" s="141">
        <v>44.7</v>
      </c>
      <c r="D120" s="55" t="s">
        <v>136</v>
      </c>
      <c r="E120" s="47" t="s">
        <v>87</v>
      </c>
      <c r="F120" s="76">
        <v>80</v>
      </c>
      <c r="G120" s="56">
        <v>3</v>
      </c>
      <c r="H120" s="24">
        <f t="shared" si="5"/>
        <v>240</v>
      </c>
      <c r="I120" s="25">
        <f>Table22235[[#This Row],[Сума в лева без ДДС]]*1.2</f>
        <v>288</v>
      </c>
      <c r="J120" s="110" t="s">
        <v>6</v>
      </c>
      <c r="K120" s="256" t="s">
        <v>391</v>
      </c>
    </row>
    <row r="121" spans="1:11" s="1" customFormat="1" ht="25.5" x14ac:dyDescent="0.2">
      <c r="A121" s="61" t="s">
        <v>232</v>
      </c>
      <c r="B121" s="186"/>
      <c r="C121" s="141">
        <v>44.8</v>
      </c>
      <c r="D121" s="55" t="s">
        <v>137</v>
      </c>
      <c r="E121" s="47" t="s">
        <v>87</v>
      </c>
      <c r="F121" s="76">
        <v>80</v>
      </c>
      <c r="G121" s="56">
        <v>3</v>
      </c>
      <c r="H121" s="24">
        <f t="shared" si="5"/>
        <v>240</v>
      </c>
      <c r="I121" s="25">
        <f>Table22235[[#This Row],[Сума в лева без ДДС]]*1.2</f>
        <v>288</v>
      </c>
      <c r="J121" s="110" t="s">
        <v>6</v>
      </c>
      <c r="K121" s="256" t="s">
        <v>391</v>
      </c>
    </row>
    <row r="122" spans="1:11" s="1" customFormat="1" ht="25.5" x14ac:dyDescent="0.2">
      <c r="A122" s="61" t="s">
        <v>232</v>
      </c>
      <c r="B122" s="186"/>
      <c r="C122" s="141">
        <v>44.9</v>
      </c>
      <c r="D122" s="55" t="s">
        <v>138</v>
      </c>
      <c r="E122" s="47" t="s">
        <v>87</v>
      </c>
      <c r="F122" s="76">
        <v>80</v>
      </c>
      <c r="G122" s="56">
        <v>3</v>
      </c>
      <c r="H122" s="24">
        <f t="shared" si="5"/>
        <v>240</v>
      </c>
      <c r="I122" s="25">
        <f>Table22235[[#This Row],[Сума в лева без ДДС]]*1.2</f>
        <v>288</v>
      </c>
      <c r="J122" s="110" t="s">
        <v>6</v>
      </c>
      <c r="K122" s="256" t="s">
        <v>391</v>
      </c>
    </row>
    <row r="123" spans="1:11" s="68" customFormat="1" ht="14.25" x14ac:dyDescent="0.2">
      <c r="A123" s="48"/>
      <c r="B123" s="183"/>
      <c r="C123" s="197"/>
      <c r="D123" s="50" t="s">
        <v>365</v>
      </c>
      <c r="E123" s="51">
        <v>44</v>
      </c>
      <c r="F123" s="52"/>
      <c r="G123" s="49"/>
      <c r="H123" s="53">
        <f>H122+H121+H120+H119+H118+H117+H116+H115+H114</f>
        <v>2160</v>
      </c>
      <c r="I123" s="53">
        <f>I122+I121+I120+I119+I118+I117+I116+I115+I114</f>
        <v>2592</v>
      </c>
      <c r="J123" s="260"/>
      <c r="K123" s="266"/>
    </row>
    <row r="124" spans="1:11" s="5" customFormat="1" ht="25.5" x14ac:dyDescent="0.2">
      <c r="A124" s="61" t="s">
        <v>343</v>
      </c>
      <c r="B124" s="185">
        <v>45</v>
      </c>
      <c r="C124" s="141"/>
      <c r="D124" s="55" t="s">
        <v>42</v>
      </c>
      <c r="E124" s="47" t="s">
        <v>24</v>
      </c>
      <c r="F124" s="76">
        <v>1600</v>
      </c>
      <c r="G124" s="56">
        <v>2</v>
      </c>
      <c r="H124" s="56">
        <f>F124*G124</f>
        <v>3200</v>
      </c>
      <c r="I124" s="57">
        <f>H124*1.2</f>
        <v>3840</v>
      </c>
      <c r="J124" s="110" t="s">
        <v>6</v>
      </c>
      <c r="K124" s="257" t="s">
        <v>382</v>
      </c>
    </row>
    <row r="125" spans="1:11" s="68" customFormat="1" ht="14.25" x14ac:dyDescent="0.2">
      <c r="A125" s="48"/>
      <c r="B125" s="183"/>
      <c r="C125" s="197"/>
      <c r="D125" s="50" t="s">
        <v>365</v>
      </c>
      <c r="E125" s="51">
        <v>45</v>
      </c>
      <c r="F125" s="52"/>
      <c r="G125" s="49"/>
      <c r="H125" s="53">
        <v>3200</v>
      </c>
      <c r="I125" s="53">
        <v>3840</v>
      </c>
      <c r="J125" s="260"/>
      <c r="K125" s="266"/>
    </row>
    <row r="126" spans="1:11" s="23" customFormat="1" ht="25.5" x14ac:dyDescent="0.2">
      <c r="A126" s="92" t="s">
        <v>260</v>
      </c>
      <c r="B126" s="185">
        <v>46</v>
      </c>
      <c r="C126" s="106"/>
      <c r="D126" s="55" t="s">
        <v>97</v>
      </c>
      <c r="E126" s="47" t="s">
        <v>24</v>
      </c>
      <c r="F126" s="76">
        <v>2740</v>
      </c>
      <c r="G126" s="56">
        <v>1</v>
      </c>
      <c r="H126" s="24">
        <f>F126*G126</f>
        <v>2740</v>
      </c>
      <c r="I126" s="57">
        <f t="shared" ref="I126:I144" si="6">H126*1.2</f>
        <v>3288</v>
      </c>
      <c r="J126" s="110" t="s">
        <v>6</v>
      </c>
      <c r="K126" s="256" t="s">
        <v>380</v>
      </c>
    </row>
    <row r="127" spans="1:11" s="68" customFormat="1" ht="14.25" x14ac:dyDescent="0.2">
      <c r="A127" s="48"/>
      <c r="B127" s="183"/>
      <c r="C127" s="197"/>
      <c r="D127" s="50" t="s">
        <v>365</v>
      </c>
      <c r="E127" s="51">
        <v>46</v>
      </c>
      <c r="F127" s="52"/>
      <c r="G127" s="49"/>
      <c r="H127" s="53">
        <v>2740</v>
      </c>
      <c r="I127" s="53">
        <v>3288</v>
      </c>
      <c r="J127" s="260"/>
      <c r="K127" s="266"/>
    </row>
    <row r="128" spans="1:11" s="41" customFormat="1" ht="18.75" x14ac:dyDescent="0.3">
      <c r="A128" s="93"/>
      <c r="B128" s="185"/>
      <c r="C128" s="198"/>
      <c r="D128" s="95" t="s">
        <v>314</v>
      </c>
      <c r="E128" s="96"/>
      <c r="F128" s="97"/>
      <c r="G128" s="94"/>
      <c r="H128" s="98"/>
      <c r="I128" s="98"/>
      <c r="J128" s="262"/>
      <c r="K128" s="256"/>
    </row>
    <row r="129" spans="1:11" s="23" customFormat="1" ht="63.75" x14ac:dyDescent="0.2">
      <c r="A129" s="61" t="s">
        <v>260</v>
      </c>
      <c r="B129" s="185">
        <v>47</v>
      </c>
      <c r="C129" s="106"/>
      <c r="D129" s="99" t="s">
        <v>338</v>
      </c>
      <c r="E129" s="47" t="s">
        <v>24</v>
      </c>
      <c r="F129" s="76">
        <v>500</v>
      </c>
      <c r="G129" s="56">
        <v>1</v>
      </c>
      <c r="H129" s="24">
        <f>F129*G129</f>
        <v>500</v>
      </c>
      <c r="I129" s="57">
        <f t="shared" si="6"/>
        <v>600</v>
      </c>
      <c r="J129" s="154" t="s">
        <v>5</v>
      </c>
      <c r="K129" s="256" t="s">
        <v>380</v>
      </c>
    </row>
    <row r="130" spans="1:11" s="68" customFormat="1" ht="14.25" x14ac:dyDescent="0.2">
      <c r="A130" s="48"/>
      <c r="B130" s="183"/>
      <c r="C130" s="197"/>
      <c r="D130" s="50" t="s">
        <v>365</v>
      </c>
      <c r="E130" s="51">
        <v>47</v>
      </c>
      <c r="F130" s="52"/>
      <c r="G130" s="49"/>
      <c r="H130" s="53">
        <v>500</v>
      </c>
      <c r="I130" s="53">
        <v>600</v>
      </c>
      <c r="J130" s="260"/>
      <c r="K130" s="266"/>
    </row>
    <row r="131" spans="1:11" s="23" customFormat="1" ht="25.5" x14ac:dyDescent="0.2">
      <c r="A131" s="78"/>
      <c r="B131" s="185">
        <v>48</v>
      </c>
      <c r="C131" s="106"/>
      <c r="D131" s="64" t="s">
        <v>348</v>
      </c>
      <c r="E131" s="47"/>
      <c r="F131" s="76"/>
      <c r="G131" s="56"/>
      <c r="H131" s="57"/>
      <c r="I131" s="57"/>
      <c r="J131" s="110"/>
      <c r="K131" s="256"/>
    </row>
    <row r="132" spans="1:11" s="5" customFormat="1" ht="114.75" x14ac:dyDescent="0.2">
      <c r="A132" s="78" t="s">
        <v>272</v>
      </c>
      <c r="B132" s="185"/>
      <c r="C132" s="141">
        <v>48.1</v>
      </c>
      <c r="D132" s="100" t="s">
        <v>347</v>
      </c>
      <c r="E132" s="47" t="s">
        <v>24</v>
      </c>
      <c r="F132" s="77">
        <v>745</v>
      </c>
      <c r="G132" s="101">
        <v>4</v>
      </c>
      <c r="H132" s="56">
        <f>F132*G132</f>
        <v>2980</v>
      </c>
      <c r="I132" s="57">
        <f>H132*1.2</f>
        <v>3576</v>
      </c>
      <c r="J132" s="154" t="s">
        <v>5</v>
      </c>
      <c r="K132" s="257" t="s">
        <v>381</v>
      </c>
    </row>
    <row r="133" spans="1:11" s="1" customFormat="1" ht="102" x14ac:dyDescent="0.2">
      <c r="A133" s="61" t="s">
        <v>260</v>
      </c>
      <c r="B133" s="185"/>
      <c r="C133" s="141">
        <v>48.2</v>
      </c>
      <c r="D133" s="100" t="s">
        <v>346</v>
      </c>
      <c r="E133" s="47" t="s">
        <v>24</v>
      </c>
      <c r="F133" s="77">
        <v>4850</v>
      </c>
      <c r="G133" s="101">
        <v>1</v>
      </c>
      <c r="H133" s="24">
        <f t="shared" ref="H133:H149" si="7">F133*G133</f>
        <v>4850</v>
      </c>
      <c r="I133" s="57">
        <f t="shared" si="6"/>
        <v>5820</v>
      </c>
      <c r="J133" s="263" t="s">
        <v>5</v>
      </c>
      <c r="K133" s="256" t="s">
        <v>380</v>
      </c>
    </row>
    <row r="134" spans="1:11" s="68" customFormat="1" ht="14.25" x14ac:dyDescent="0.2">
      <c r="A134" s="48"/>
      <c r="B134" s="183"/>
      <c r="C134" s="197"/>
      <c r="D134" s="50" t="s">
        <v>365</v>
      </c>
      <c r="E134" s="51">
        <v>48</v>
      </c>
      <c r="F134" s="52"/>
      <c r="G134" s="49"/>
      <c r="H134" s="53">
        <f>H133+H132</f>
        <v>7830</v>
      </c>
      <c r="I134" s="53">
        <f>I133+I132</f>
        <v>9396</v>
      </c>
      <c r="J134" s="260"/>
      <c r="K134" s="266"/>
    </row>
    <row r="135" spans="1:11" s="1" customFormat="1" ht="26.25" customHeight="1" x14ac:dyDescent="0.2">
      <c r="A135" s="92">
        <v>253</v>
      </c>
      <c r="B135" s="184">
        <v>49</v>
      </c>
      <c r="C135" s="106"/>
      <c r="D135" s="103" t="s">
        <v>298</v>
      </c>
      <c r="E135" s="104"/>
      <c r="F135" s="57"/>
      <c r="G135" s="102"/>
      <c r="H135" s="24"/>
      <c r="I135" s="25"/>
      <c r="J135" s="211"/>
      <c r="K135" s="256"/>
    </row>
    <row r="136" spans="1:11" s="1" customFormat="1" ht="76.5" x14ac:dyDescent="0.2">
      <c r="A136" s="92" t="s">
        <v>213</v>
      </c>
      <c r="B136" s="184"/>
      <c r="C136" s="106">
        <v>49.1</v>
      </c>
      <c r="D136" s="55" t="s">
        <v>172</v>
      </c>
      <c r="E136" s="47" t="s">
        <v>4</v>
      </c>
      <c r="F136" s="105">
        <v>3.64</v>
      </c>
      <c r="G136" s="101">
        <v>550</v>
      </c>
      <c r="H136" s="24">
        <f>F136*G136</f>
        <v>2002</v>
      </c>
      <c r="I136" s="25">
        <f>Table22235[[#This Row],[Сума в лева без ДДС]]*1.2</f>
        <v>2402.4</v>
      </c>
      <c r="J136" s="211" t="s">
        <v>5</v>
      </c>
      <c r="K136" s="256" t="s">
        <v>379</v>
      </c>
    </row>
    <row r="137" spans="1:11" s="1" customFormat="1" ht="76.5" x14ac:dyDescent="0.2">
      <c r="A137" s="92" t="s">
        <v>213</v>
      </c>
      <c r="B137" s="184"/>
      <c r="C137" s="106">
        <v>49.2</v>
      </c>
      <c r="D137" s="55" t="s">
        <v>173</v>
      </c>
      <c r="E137" s="47" t="s">
        <v>4</v>
      </c>
      <c r="F137" s="105">
        <v>3.64</v>
      </c>
      <c r="G137" s="101">
        <v>550</v>
      </c>
      <c r="H137" s="24">
        <f>F137*G137</f>
        <v>2002</v>
      </c>
      <c r="I137" s="25">
        <f>Table22235[[#This Row],[Сума в лева без ДДС]]*1.2</f>
        <v>2402.4</v>
      </c>
      <c r="J137" s="211" t="s">
        <v>5</v>
      </c>
      <c r="K137" s="256" t="s">
        <v>379</v>
      </c>
    </row>
    <row r="138" spans="1:11" s="68" customFormat="1" ht="14.25" x14ac:dyDescent="0.2">
      <c r="A138" s="48"/>
      <c r="B138" s="183"/>
      <c r="C138" s="197"/>
      <c r="D138" s="50" t="s">
        <v>365</v>
      </c>
      <c r="E138" s="51">
        <v>49</v>
      </c>
      <c r="F138" s="52"/>
      <c r="G138" s="49"/>
      <c r="H138" s="53">
        <f>H137+H136</f>
        <v>4004</v>
      </c>
      <c r="I138" s="53">
        <f>I137+I136</f>
        <v>4804.8</v>
      </c>
      <c r="J138" s="260"/>
      <c r="K138" s="266"/>
    </row>
    <row r="139" spans="1:11" s="1" customFormat="1" ht="102" x14ac:dyDescent="0.2">
      <c r="A139" s="92" t="s">
        <v>210</v>
      </c>
      <c r="B139" s="184">
        <v>50</v>
      </c>
      <c r="C139" s="106"/>
      <c r="D139" s="55" t="s">
        <v>287</v>
      </c>
      <c r="E139" s="107" t="s">
        <v>4</v>
      </c>
      <c r="F139" s="108">
        <v>47.6</v>
      </c>
      <c r="G139" s="109">
        <v>350</v>
      </c>
      <c r="H139" s="24">
        <f>F139*G139</f>
        <v>16660</v>
      </c>
      <c r="I139" s="25">
        <f>Table22235[[#This Row],[Сума в лева без ДДС]]*1.2</f>
        <v>19992</v>
      </c>
      <c r="J139" s="211" t="s">
        <v>5</v>
      </c>
      <c r="K139" s="256" t="s">
        <v>393</v>
      </c>
    </row>
    <row r="140" spans="1:11" s="68" customFormat="1" ht="14.25" x14ac:dyDescent="0.2">
      <c r="A140" s="48"/>
      <c r="B140" s="183"/>
      <c r="C140" s="197"/>
      <c r="D140" s="50" t="s">
        <v>365</v>
      </c>
      <c r="E140" s="51">
        <v>50</v>
      </c>
      <c r="F140" s="52"/>
      <c r="G140" s="49"/>
      <c r="H140" s="53">
        <v>16660</v>
      </c>
      <c r="I140" s="53">
        <v>19992</v>
      </c>
      <c r="J140" s="260"/>
      <c r="K140" s="266"/>
    </row>
    <row r="141" spans="1:11" s="1" customFormat="1" ht="15.75" x14ac:dyDescent="0.25">
      <c r="A141" s="92"/>
      <c r="B141" s="184"/>
      <c r="C141" s="106"/>
      <c r="D141" s="95" t="s">
        <v>301</v>
      </c>
      <c r="E141" s="47"/>
      <c r="F141" s="76"/>
      <c r="G141" s="56"/>
      <c r="H141" s="57"/>
      <c r="I141" s="25"/>
      <c r="J141" s="110"/>
      <c r="K141" s="256"/>
    </row>
    <row r="142" spans="1:11" s="1" customFormat="1" ht="114.75" x14ac:dyDescent="0.2">
      <c r="A142" s="61" t="s">
        <v>360</v>
      </c>
      <c r="B142" s="184">
        <v>51</v>
      </c>
      <c r="C142" s="106"/>
      <c r="D142" s="55" t="s">
        <v>302</v>
      </c>
      <c r="E142" s="47" t="s">
        <v>4</v>
      </c>
      <c r="F142" s="105">
        <v>2.37</v>
      </c>
      <c r="G142" s="101">
        <v>750</v>
      </c>
      <c r="H142" s="24">
        <f>F142*G142</f>
        <v>1777.5</v>
      </c>
      <c r="I142" s="25">
        <f>Table22235[[#This Row],[Сума в лева без ДДС]]*1.2</f>
        <v>2133</v>
      </c>
      <c r="J142" s="211" t="s">
        <v>6</v>
      </c>
      <c r="K142" s="256" t="s">
        <v>379</v>
      </c>
    </row>
    <row r="143" spans="1:11" s="68" customFormat="1" ht="14.25" x14ac:dyDescent="0.2">
      <c r="A143" s="48"/>
      <c r="B143" s="183"/>
      <c r="C143" s="197"/>
      <c r="D143" s="50" t="s">
        <v>365</v>
      </c>
      <c r="E143" s="51">
        <v>51</v>
      </c>
      <c r="F143" s="52"/>
      <c r="G143" s="49"/>
      <c r="H143" s="53">
        <v>1777.5</v>
      </c>
      <c r="I143" s="53">
        <v>2133</v>
      </c>
      <c r="J143" s="260"/>
      <c r="K143" s="266"/>
    </row>
    <row r="144" spans="1:11" s="1" customFormat="1" ht="76.5" x14ac:dyDescent="0.2">
      <c r="A144" s="61" t="s">
        <v>350</v>
      </c>
      <c r="B144" s="185">
        <v>52</v>
      </c>
      <c r="C144" s="141"/>
      <c r="D144" s="55" t="s">
        <v>103</v>
      </c>
      <c r="E144" s="47" t="s">
        <v>24</v>
      </c>
      <c r="F144" s="77">
        <v>3</v>
      </c>
      <c r="G144" s="101">
        <v>250</v>
      </c>
      <c r="H144" s="24">
        <f t="shared" si="7"/>
        <v>750</v>
      </c>
      <c r="I144" s="57">
        <f t="shared" si="6"/>
        <v>900</v>
      </c>
      <c r="J144" s="211" t="s">
        <v>6</v>
      </c>
      <c r="K144" s="256" t="s">
        <v>380</v>
      </c>
    </row>
    <row r="145" spans="1:11" s="68" customFormat="1" ht="14.25" x14ac:dyDescent="0.2">
      <c r="A145" s="48"/>
      <c r="B145" s="183"/>
      <c r="C145" s="197"/>
      <c r="D145" s="50" t="s">
        <v>365</v>
      </c>
      <c r="E145" s="51">
        <v>52</v>
      </c>
      <c r="F145" s="52"/>
      <c r="G145" s="49"/>
      <c r="H145" s="53">
        <v>750</v>
      </c>
      <c r="I145" s="53">
        <v>900</v>
      </c>
      <c r="J145" s="260"/>
      <c r="K145" s="266"/>
    </row>
    <row r="146" spans="1:11" s="5" customFormat="1" ht="63.75" x14ac:dyDescent="0.2">
      <c r="A146" s="78" t="s">
        <v>209</v>
      </c>
      <c r="B146" s="185">
        <v>53</v>
      </c>
      <c r="C146" s="141"/>
      <c r="D146" s="55" t="s">
        <v>288</v>
      </c>
      <c r="E146" s="47" t="s">
        <v>24</v>
      </c>
      <c r="F146" s="57">
        <v>320</v>
      </c>
      <c r="G146" s="110">
        <v>3</v>
      </c>
      <c r="H146" s="56">
        <f>F146*G146</f>
        <v>960</v>
      </c>
      <c r="I146" s="57">
        <f>H146*1.2</f>
        <v>1152</v>
      </c>
      <c r="J146" s="211" t="s">
        <v>6</v>
      </c>
      <c r="K146" s="256" t="s">
        <v>385</v>
      </c>
    </row>
    <row r="147" spans="1:11" s="68" customFormat="1" ht="14.25" x14ac:dyDescent="0.2">
      <c r="A147" s="48"/>
      <c r="B147" s="183"/>
      <c r="C147" s="197"/>
      <c r="D147" s="50" t="s">
        <v>365</v>
      </c>
      <c r="E147" s="51">
        <v>53</v>
      </c>
      <c r="F147" s="52"/>
      <c r="G147" s="49"/>
      <c r="H147" s="53">
        <v>960</v>
      </c>
      <c r="I147" s="53">
        <v>1152</v>
      </c>
      <c r="J147" s="260"/>
      <c r="K147" s="266"/>
    </row>
    <row r="148" spans="1:11" s="29" customFormat="1" ht="25.5" x14ac:dyDescent="0.2">
      <c r="A148" s="114" t="s">
        <v>273</v>
      </c>
      <c r="B148" s="187"/>
      <c r="C148" s="207"/>
      <c r="D148" s="115" t="s">
        <v>289</v>
      </c>
      <c r="E148" s="31"/>
      <c r="F148" s="35"/>
      <c r="G148" s="46"/>
      <c r="H148" s="116"/>
      <c r="I148" s="32"/>
      <c r="J148" s="110"/>
      <c r="K148" s="256"/>
    </row>
    <row r="149" spans="1:11" s="23" customFormat="1" ht="89.25" x14ac:dyDescent="0.2">
      <c r="A149" s="92" t="s">
        <v>211</v>
      </c>
      <c r="B149" s="184">
        <v>54</v>
      </c>
      <c r="C149" s="206"/>
      <c r="D149" s="111" t="s">
        <v>141</v>
      </c>
      <c r="E149" s="112" t="s">
        <v>4</v>
      </c>
      <c r="F149" s="113">
        <v>3.91</v>
      </c>
      <c r="G149" s="112">
        <v>100</v>
      </c>
      <c r="H149" s="24">
        <f t="shared" si="7"/>
        <v>391</v>
      </c>
      <c r="I149" s="25">
        <f>Table22235[[#This Row],[Сума в лева без ДДС]]*1.2</f>
        <v>469.2</v>
      </c>
      <c r="J149" s="211" t="s">
        <v>6</v>
      </c>
      <c r="K149" s="256" t="s">
        <v>393</v>
      </c>
    </row>
    <row r="150" spans="1:11" s="68" customFormat="1" ht="14.25" x14ac:dyDescent="0.2">
      <c r="A150" s="48"/>
      <c r="B150" s="183"/>
      <c r="C150" s="197"/>
      <c r="D150" s="50" t="s">
        <v>365</v>
      </c>
      <c r="E150" s="51">
        <v>54</v>
      </c>
      <c r="F150" s="52"/>
      <c r="G150" s="49"/>
      <c r="H150" s="53">
        <v>391</v>
      </c>
      <c r="I150" s="53">
        <v>469.2</v>
      </c>
      <c r="J150" s="260"/>
      <c r="K150" s="266"/>
    </row>
    <row r="151" spans="1:11" s="5" customFormat="1" ht="51" x14ac:dyDescent="0.2">
      <c r="A151" s="78" t="s">
        <v>303</v>
      </c>
      <c r="B151" s="185">
        <v>55</v>
      </c>
      <c r="C151" s="141"/>
      <c r="D151" s="55" t="s">
        <v>38</v>
      </c>
      <c r="E151" s="47" t="s">
        <v>39</v>
      </c>
      <c r="F151" s="76">
        <v>1.1000000000000001</v>
      </c>
      <c r="G151" s="56">
        <v>9000</v>
      </c>
      <c r="H151" s="56">
        <f>F151*G151</f>
        <v>9900</v>
      </c>
      <c r="I151" s="57">
        <f>H151*1.2</f>
        <v>11880</v>
      </c>
      <c r="J151" s="110"/>
      <c r="K151" s="257" t="s">
        <v>382</v>
      </c>
    </row>
    <row r="152" spans="1:11" s="68" customFormat="1" ht="14.25" x14ac:dyDescent="0.2">
      <c r="A152" s="48"/>
      <c r="B152" s="183"/>
      <c r="C152" s="197"/>
      <c r="D152" s="50" t="s">
        <v>365</v>
      </c>
      <c r="E152" s="51">
        <v>55</v>
      </c>
      <c r="F152" s="52"/>
      <c r="G152" s="49"/>
      <c r="H152" s="53">
        <v>9900</v>
      </c>
      <c r="I152" s="53">
        <v>11880</v>
      </c>
      <c r="J152" s="260"/>
      <c r="K152" s="266"/>
    </row>
    <row r="153" spans="1:11" s="1" customFormat="1" ht="14.25" x14ac:dyDescent="0.2">
      <c r="A153" s="117"/>
      <c r="B153" s="184">
        <v>56</v>
      </c>
      <c r="C153" s="106"/>
      <c r="D153" s="117" t="s">
        <v>297</v>
      </c>
      <c r="E153" s="56"/>
      <c r="F153" s="76"/>
      <c r="G153" s="56"/>
      <c r="H153" s="24"/>
      <c r="I153" s="25"/>
      <c r="J153" s="110"/>
      <c r="K153" s="256"/>
    </row>
    <row r="154" spans="1:11" s="1" customFormat="1" ht="63.75" x14ac:dyDescent="0.2">
      <c r="A154" s="92" t="s">
        <v>217</v>
      </c>
      <c r="B154" s="184"/>
      <c r="C154" s="106">
        <v>56.1</v>
      </c>
      <c r="D154" s="55" t="s">
        <v>191</v>
      </c>
      <c r="E154" s="47" t="s">
        <v>156</v>
      </c>
      <c r="F154" s="76">
        <v>0.60919999999999996</v>
      </c>
      <c r="G154" s="101">
        <v>1000</v>
      </c>
      <c r="H154" s="24">
        <f>F154*G154</f>
        <v>609.19999999999993</v>
      </c>
      <c r="I154" s="25">
        <f>Table22235[[#This Row],[Сума в лева без ДДС]]*1.2</f>
        <v>731.03999999999985</v>
      </c>
      <c r="J154" s="211" t="s">
        <v>6</v>
      </c>
      <c r="K154" s="256" t="s">
        <v>379</v>
      </c>
    </row>
    <row r="155" spans="1:11" s="23" customFormat="1" ht="14.25" x14ac:dyDescent="0.2">
      <c r="A155" s="61" t="s">
        <v>267</v>
      </c>
      <c r="B155" s="186"/>
      <c r="C155" s="106">
        <v>56.2</v>
      </c>
      <c r="D155" s="55" t="s">
        <v>257</v>
      </c>
      <c r="E155" s="56" t="s">
        <v>39</v>
      </c>
      <c r="F155" s="76">
        <v>0.2</v>
      </c>
      <c r="G155" s="56">
        <v>2000</v>
      </c>
      <c r="H155" s="77">
        <f>F155*G155</f>
        <v>400</v>
      </c>
      <c r="I155" s="25">
        <f>Table22235[[#This Row],[Сума в лева без ДДС]]*1.2</f>
        <v>480</v>
      </c>
      <c r="J155" s="211" t="s">
        <v>6</v>
      </c>
      <c r="K155" s="256" t="s">
        <v>380</v>
      </c>
    </row>
    <row r="156" spans="1:11" s="23" customFormat="1" ht="14.25" x14ac:dyDescent="0.2">
      <c r="A156" s="61" t="s">
        <v>267</v>
      </c>
      <c r="B156" s="186"/>
      <c r="C156" s="106">
        <v>56.3</v>
      </c>
      <c r="D156" s="55" t="s">
        <v>315</v>
      </c>
      <c r="E156" s="56" t="s">
        <v>39</v>
      </c>
      <c r="F156" s="76">
        <v>0.2</v>
      </c>
      <c r="G156" s="56">
        <v>2000</v>
      </c>
      <c r="H156" s="77">
        <f>F156*G156</f>
        <v>400</v>
      </c>
      <c r="I156" s="25">
        <f>Table22235[[#This Row],[Сума в лева без ДДС]]*1.2</f>
        <v>480</v>
      </c>
      <c r="J156" s="211" t="s">
        <v>6</v>
      </c>
      <c r="K156" s="256" t="s">
        <v>380</v>
      </c>
    </row>
    <row r="157" spans="1:11" s="23" customFormat="1" ht="25.5" x14ac:dyDescent="0.2">
      <c r="A157" s="92" t="s">
        <v>266</v>
      </c>
      <c r="B157" s="186"/>
      <c r="C157" s="141">
        <v>56.4</v>
      </c>
      <c r="D157" s="55" t="s">
        <v>88</v>
      </c>
      <c r="E157" s="56" t="s">
        <v>89</v>
      </c>
      <c r="F157" s="76">
        <v>1.9</v>
      </c>
      <c r="G157" s="56">
        <v>500</v>
      </c>
      <c r="H157" s="77">
        <f>F157*G157</f>
        <v>950</v>
      </c>
      <c r="I157" s="25">
        <f>Table22235[[#This Row],[Сума в лева без ДДС]]*1.2</f>
        <v>1140</v>
      </c>
      <c r="J157" s="211" t="s">
        <v>6</v>
      </c>
      <c r="K157" s="256" t="s">
        <v>380</v>
      </c>
    </row>
    <row r="158" spans="1:11" s="23" customFormat="1" ht="25.5" x14ac:dyDescent="0.2">
      <c r="A158" s="61" t="s">
        <v>267</v>
      </c>
      <c r="B158" s="186"/>
      <c r="C158" s="106">
        <v>56.5</v>
      </c>
      <c r="D158" s="55" t="s">
        <v>90</v>
      </c>
      <c r="E158" s="56" t="s">
        <v>43</v>
      </c>
      <c r="F158" s="76">
        <v>1</v>
      </c>
      <c r="G158" s="56">
        <v>2000</v>
      </c>
      <c r="H158" s="77">
        <f>F158*G158</f>
        <v>2000</v>
      </c>
      <c r="I158" s="25">
        <f>Table22235[[#This Row],[Сума в лева без ДДС]]*1.2</f>
        <v>2400</v>
      </c>
      <c r="J158" s="211" t="s">
        <v>6</v>
      </c>
      <c r="K158" s="256" t="s">
        <v>380</v>
      </c>
    </row>
    <row r="159" spans="1:11" s="1" customFormat="1" ht="25.5" x14ac:dyDescent="0.2">
      <c r="A159" s="61" t="s">
        <v>293</v>
      </c>
      <c r="B159" s="184"/>
      <c r="C159" s="141">
        <v>56.6</v>
      </c>
      <c r="D159" s="118" t="s">
        <v>190</v>
      </c>
      <c r="E159" s="119" t="s">
        <v>87</v>
      </c>
      <c r="F159" s="76">
        <v>0.22</v>
      </c>
      <c r="G159" s="56">
        <v>1200</v>
      </c>
      <c r="H159" s="24">
        <f t="shared" ref="H159:H180" si="8">F159*G159</f>
        <v>264</v>
      </c>
      <c r="I159" s="25">
        <f>Table22235[[#This Row],[Сума в лева без ДДС]]*1.2</f>
        <v>316.8</v>
      </c>
      <c r="J159" s="211" t="s">
        <v>6</v>
      </c>
      <c r="K159" s="257" t="s">
        <v>387</v>
      </c>
    </row>
    <row r="160" spans="1:11" s="23" customFormat="1" ht="25.5" x14ac:dyDescent="0.2">
      <c r="A160" s="61" t="s">
        <v>263</v>
      </c>
      <c r="B160" s="186"/>
      <c r="C160" s="106">
        <v>56.7</v>
      </c>
      <c r="D160" s="55" t="s">
        <v>256</v>
      </c>
      <c r="E160" s="47" t="s">
        <v>87</v>
      </c>
      <c r="F160" s="57">
        <v>10</v>
      </c>
      <c r="G160" s="56">
        <v>5</v>
      </c>
      <c r="H160" s="24">
        <f t="shared" si="8"/>
        <v>50</v>
      </c>
      <c r="I160" s="25">
        <f>Table22235[[#This Row],[Сума в лева без ДДС]]*1.2</f>
        <v>60</v>
      </c>
      <c r="J160" s="211" t="s">
        <v>6</v>
      </c>
      <c r="K160" s="256" t="s">
        <v>380</v>
      </c>
    </row>
    <row r="161" spans="1:11" s="23" customFormat="1" ht="38.25" x14ac:dyDescent="0.2">
      <c r="A161" s="61" t="s">
        <v>304</v>
      </c>
      <c r="B161" s="186"/>
      <c r="C161" s="141">
        <v>56.8</v>
      </c>
      <c r="D161" s="55" t="s">
        <v>84</v>
      </c>
      <c r="E161" s="56" t="s">
        <v>85</v>
      </c>
      <c r="F161" s="76">
        <v>31.25</v>
      </c>
      <c r="G161" s="56">
        <v>38</v>
      </c>
      <c r="H161" s="77">
        <f t="shared" si="8"/>
        <v>1187.5</v>
      </c>
      <c r="I161" s="25">
        <f>Table22235[[#This Row],[Сума в лева без ДДС]]*1.2</f>
        <v>1425</v>
      </c>
      <c r="J161" s="211" t="s">
        <v>6</v>
      </c>
      <c r="K161" s="257" t="s">
        <v>394</v>
      </c>
    </row>
    <row r="162" spans="1:11" s="23" customFormat="1" ht="14.25" x14ac:dyDescent="0.2">
      <c r="A162" s="61" t="s">
        <v>265</v>
      </c>
      <c r="B162" s="186"/>
      <c r="C162" s="106">
        <v>56.9</v>
      </c>
      <c r="D162" s="55" t="s">
        <v>247</v>
      </c>
      <c r="E162" s="56" t="s">
        <v>87</v>
      </c>
      <c r="F162" s="76">
        <v>9.6000000000000002E-2</v>
      </c>
      <c r="G162" s="56">
        <v>1000</v>
      </c>
      <c r="H162" s="77">
        <f t="shared" si="8"/>
        <v>96</v>
      </c>
      <c r="I162" s="25">
        <f>Table22235[[#This Row],[Сума в лева без ДДС]]*1.2</f>
        <v>115.19999999999999</v>
      </c>
      <c r="J162" s="211" t="s">
        <v>6</v>
      </c>
      <c r="K162" s="256" t="s">
        <v>380</v>
      </c>
    </row>
    <row r="163" spans="1:11" s="68" customFormat="1" ht="14.25" x14ac:dyDescent="0.2">
      <c r="A163" s="48"/>
      <c r="B163" s="183"/>
      <c r="C163" s="197"/>
      <c r="D163" s="50" t="s">
        <v>365</v>
      </c>
      <c r="E163" s="51">
        <v>56</v>
      </c>
      <c r="F163" s="52"/>
      <c r="G163" s="49"/>
      <c r="H163" s="53">
        <f>H162+H161+H160+H159+H158+H157+H156+H155+H154</f>
        <v>5956.7</v>
      </c>
      <c r="I163" s="53">
        <f>I162+I161+I160+I159+I158+I157+I156+I155+I154</f>
        <v>7148.04</v>
      </c>
      <c r="J163" s="260"/>
      <c r="K163" s="266"/>
    </row>
    <row r="164" spans="1:11" s="23" customFormat="1" ht="76.5" x14ac:dyDescent="0.2">
      <c r="A164" s="92" t="s">
        <v>215</v>
      </c>
      <c r="B164" s="184">
        <v>57</v>
      </c>
      <c r="C164" s="106"/>
      <c r="D164" s="111" t="s">
        <v>316</v>
      </c>
      <c r="E164" s="112" t="s">
        <v>87</v>
      </c>
      <c r="F164" s="113">
        <v>266</v>
      </c>
      <c r="G164" s="112">
        <v>0.5</v>
      </c>
      <c r="H164" s="24">
        <f t="shared" si="8"/>
        <v>133</v>
      </c>
      <c r="I164" s="25">
        <f>Table22235[[#This Row],[Сума в лева без ДДС]]*1.2</f>
        <v>159.6</v>
      </c>
      <c r="J164" s="211" t="s">
        <v>6</v>
      </c>
      <c r="K164" s="256" t="s">
        <v>393</v>
      </c>
    </row>
    <row r="165" spans="1:11" s="68" customFormat="1" ht="14.25" x14ac:dyDescent="0.2">
      <c r="A165" s="48"/>
      <c r="B165" s="183"/>
      <c r="C165" s="197"/>
      <c r="D165" s="50" t="s">
        <v>365</v>
      </c>
      <c r="E165" s="51">
        <v>57</v>
      </c>
      <c r="F165" s="52"/>
      <c r="G165" s="49"/>
      <c r="H165" s="53">
        <v>133</v>
      </c>
      <c r="I165" s="53">
        <v>159.6</v>
      </c>
      <c r="J165" s="260"/>
      <c r="K165" s="266"/>
    </row>
    <row r="166" spans="1:11" s="23" customFormat="1" ht="25.5" x14ac:dyDescent="0.2">
      <c r="A166" s="61" t="s">
        <v>263</v>
      </c>
      <c r="B166" s="186">
        <v>58</v>
      </c>
      <c r="C166" s="141"/>
      <c r="D166" s="55" t="s">
        <v>86</v>
      </c>
      <c r="E166" s="56" t="s">
        <v>87</v>
      </c>
      <c r="F166" s="76">
        <v>89.46</v>
      </c>
      <c r="G166" s="56">
        <v>5</v>
      </c>
      <c r="H166" s="77">
        <f>F166*G166</f>
        <v>447.29999999999995</v>
      </c>
      <c r="I166" s="57">
        <f>Table22235[[#This Row],[Сума в лева без ДДС]]*1.2</f>
        <v>536.75999999999988</v>
      </c>
      <c r="J166" s="211" t="s">
        <v>6</v>
      </c>
      <c r="K166" s="256" t="s">
        <v>380</v>
      </c>
    </row>
    <row r="167" spans="1:11" s="68" customFormat="1" ht="14.25" x14ac:dyDescent="0.2">
      <c r="A167" s="48"/>
      <c r="B167" s="183"/>
      <c r="C167" s="197"/>
      <c r="D167" s="50" t="s">
        <v>365</v>
      </c>
      <c r="E167" s="51">
        <v>58</v>
      </c>
      <c r="F167" s="52"/>
      <c r="G167" s="49"/>
      <c r="H167" s="53">
        <v>447.29999999999995</v>
      </c>
      <c r="I167" s="53">
        <v>536.75999999999988</v>
      </c>
      <c r="J167" s="260"/>
      <c r="K167" s="266"/>
    </row>
    <row r="168" spans="1:11" s="37" customFormat="1" ht="31.5" x14ac:dyDescent="0.25">
      <c r="A168" s="120" t="s">
        <v>273</v>
      </c>
      <c r="B168" s="188">
        <v>59</v>
      </c>
      <c r="C168" s="208"/>
      <c r="D168" s="121" t="s">
        <v>305</v>
      </c>
      <c r="E168" s="122"/>
      <c r="F168" s="123"/>
      <c r="G168" s="124"/>
      <c r="H168" s="125"/>
      <c r="I168" s="126"/>
      <c r="J168" s="211" t="s">
        <v>6</v>
      </c>
      <c r="K168" s="256"/>
    </row>
    <row r="169" spans="1:11" s="23" customFormat="1" ht="38.25" x14ac:dyDescent="0.2">
      <c r="A169" s="61" t="s">
        <v>306</v>
      </c>
      <c r="B169" s="186"/>
      <c r="C169" s="141">
        <v>59.1</v>
      </c>
      <c r="D169" s="55" t="s">
        <v>40</v>
      </c>
      <c r="E169" s="47" t="s">
        <v>41</v>
      </c>
      <c r="F169" s="57">
        <v>1.85</v>
      </c>
      <c r="G169" s="47">
        <v>300</v>
      </c>
      <c r="H169" s="24">
        <f t="shared" si="8"/>
        <v>555</v>
      </c>
      <c r="I169" s="57">
        <f>H169*1.2</f>
        <v>666</v>
      </c>
      <c r="J169" s="211" t="s">
        <v>6</v>
      </c>
      <c r="K169" s="257" t="s">
        <v>388</v>
      </c>
    </row>
    <row r="170" spans="1:11" s="23" customFormat="1" ht="38.25" x14ac:dyDescent="0.2">
      <c r="A170" s="61" t="s">
        <v>294</v>
      </c>
      <c r="B170" s="186"/>
      <c r="C170" s="141">
        <v>59.2</v>
      </c>
      <c r="D170" s="55" t="s">
        <v>178</v>
      </c>
      <c r="E170" s="47" t="s">
        <v>41</v>
      </c>
      <c r="F170" s="57">
        <v>1.85</v>
      </c>
      <c r="G170" s="47">
        <v>200</v>
      </c>
      <c r="H170" s="24">
        <f t="shared" si="8"/>
        <v>370</v>
      </c>
      <c r="I170" s="57">
        <f>H170*1.2</f>
        <v>444</v>
      </c>
      <c r="J170" s="211" t="s">
        <v>6</v>
      </c>
      <c r="K170" s="257" t="s">
        <v>382</v>
      </c>
    </row>
    <row r="171" spans="1:11" s="68" customFormat="1" ht="14.25" x14ac:dyDescent="0.2">
      <c r="A171" s="48"/>
      <c r="B171" s="183"/>
      <c r="C171" s="197"/>
      <c r="D171" s="50" t="s">
        <v>365</v>
      </c>
      <c r="E171" s="51">
        <v>59</v>
      </c>
      <c r="F171" s="52"/>
      <c r="G171" s="49"/>
      <c r="H171" s="53">
        <f>H169+H170</f>
        <v>925</v>
      </c>
      <c r="I171" s="53">
        <f>I169+I170</f>
        <v>1110</v>
      </c>
      <c r="J171" s="260"/>
      <c r="K171" s="266"/>
    </row>
    <row r="172" spans="1:11" s="17" customFormat="1" ht="25.5" x14ac:dyDescent="0.2">
      <c r="A172" s="61" t="s">
        <v>265</v>
      </c>
      <c r="B172" s="186">
        <v>60</v>
      </c>
      <c r="C172" s="141"/>
      <c r="D172" s="103" t="s">
        <v>92</v>
      </c>
      <c r="E172" s="47" t="s">
        <v>93</v>
      </c>
      <c r="F172" s="57">
        <v>0.66300000000000003</v>
      </c>
      <c r="G172" s="47">
        <v>1000</v>
      </c>
      <c r="H172" s="77">
        <f t="shared" si="8"/>
        <v>663</v>
      </c>
      <c r="I172" s="25">
        <f>Table22235[[#This Row],[Сума в лева без ДДС]]*1.2</f>
        <v>795.6</v>
      </c>
      <c r="J172" s="211" t="s">
        <v>6</v>
      </c>
      <c r="K172" s="256" t="s">
        <v>380</v>
      </c>
    </row>
    <row r="173" spans="1:11" s="1" customFormat="1" ht="51" x14ac:dyDescent="0.2">
      <c r="A173" s="61" t="s">
        <v>216</v>
      </c>
      <c r="B173" s="184"/>
      <c r="C173" s="106">
        <v>60.1</v>
      </c>
      <c r="D173" s="55" t="s">
        <v>296</v>
      </c>
      <c r="E173" s="56" t="s">
        <v>154</v>
      </c>
      <c r="F173" s="76">
        <v>0.65</v>
      </c>
      <c r="G173" s="127">
        <v>60</v>
      </c>
      <c r="H173" s="24">
        <f t="shared" si="8"/>
        <v>39</v>
      </c>
      <c r="I173" s="25">
        <f>Table22235[[#This Row],[Сума в лева без ДДС]]*1.2</f>
        <v>46.8</v>
      </c>
      <c r="J173" s="211" t="s">
        <v>6</v>
      </c>
      <c r="K173" s="256" t="s">
        <v>395</v>
      </c>
    </row>
    <row r="174" spans="1:11" s="1" customFormat="1" ht="51" x14ac:dyDescent="0.2">
      <c r="A174" s="61" t="s">
        <v>216</v>
      </c>
      <c r="B174" s="184"/>
      <c r="C174" s="106">
        <v>60.2</v>
      </c>
      <c r="D174" s="55" t="s">
        <v>295</v>
      </c>
      <c r="E174" s="56" t="s">
        <v>93</v>
      </c>
      <c r="F174" s="76">
        <v>0.65</v>
      </c>
      <c r="G174" s="127">
        <v>60</v>
      </c>
      <c r="H174" s="24">
        <f>F174*G174</f>
        <v>39</v>
      </c>
      <c r="I174" s="25">
        <f>Table22235[[#This Row],[Сума в лева без ДДС]]*1.2</f>
        <v>46.8</v>
      </c>
      <c r="J174" s="211" t="s">
        <v>6</v>
      </c>
      <c r="K174" s="256" t="s">
        <v>395</v>
      </c>
    </row>
    <row r="175" spans="1:11" s="1" customFormat="1" ht="25.5" x14ac:dyDescent="0.2">
      <c r="A175" s="92" t="s">
        <v>217</v>
      </c>
      <c r="B175" s="184"/>
      <c r="C175" s="106">
        <v>60.3</v>
      </c>
      <c r="D175" s="55" t="s">
        <v>179</v>
      </c>
      <c r="E175" s="56" t="s">
        <v>93</v>
      </c>
      <c r="F175" s="76">
        <v>0.88</v>
      </c>
      <c r="G175" s="101">
        <v>1000</v>
      </c>
      <c r="H175" s="24">
        <f t="shared" si="8"/>
        <v>880</v>
      </c>
      <c r="I175" s="25">
        <f>Table22235[[#This Row],[Сума в лева без ДДС]]*1.2</f>
        <v>1056</v>
      </c>
      <c r="J175" s="211" t="s">
        <v>6</v>
      </c>
      <c r="K175" s="256" t="s">
        <v>379</v>
      </c>
    </row>
    <row r="176" spans="1:11" s="68" customFormat="1" ht="14.25" x14ac:dyDescent="0.2">
      <c r="A176" s="48"/>
      <c r="B176" s="183"/>
      <c r="C176" s="197"/>
      <c r="D176" s="50" t="s">
        <v>365</v>
      </c>
      <c r="E176" s="51">
        <v>60</v>
      </c>
      <c r="F176" s="52"/>
      <c r="G176" s="49"/>
      <c r="H176" s="53">
        <f>H172+H173+H174+H175</f>
        <v>1621</v>
      </c>
      <c r="I176" s="53">
        <f>I172+I173+I174+I175</f>
        <v>1945.1999999999998</v>
      </c>
      <c r="J176" s="260"/>
      <c r="K176" s="266"/>
    </row>
    <row r="177" spans="1:11" s="42" customFormat="1" ht="18.75" x14ac:dyDescent="0.3">
      <c r="A177" s="128"/>
      <c r="B177" s="184">
        <v>61</v>
      </c>
      <c r="C177" s="198"/>
      <c r="D177" s="129" t="s">
        <v>351</v>
      </c>
      <c r="E177" s="130"/>
      <c r="F177" s="131"/>
      <c r="G177" s="132"/>
      <c r="H177" s="133"/>
      <c r="I177" s="134"/>
      <c r="J177" s="264"/>
      <c r="K177" s="266"/>
    </row>
    <row r="178" spans="1:11" s="1" customFormat="1" ht="51" x14ac:dyDescent="0.2">
      <c r="A178" s="92" t="s">
        <v>218</v>
      </c>
      <c r="B178" s="184"/>
      <c r="C178" s="106">
        <v>61.1</v>
      </c>
      <c r="D178" s="55" t="s">
        <v>167</v>
      </c>
      <c r="E178" s="47" t="s">
        <v>168</v>
      </c>
      <c r="F178" s="76">
        <v>5.76</v>
      </c>
      <c r="G178" s="101">
        <v>50</v>
      </c>
      <c r="H178" s="24">
        <f t="shared" si="8"/>
        <v>288</v>
      </c>
      <c r="I178" s="25">
        <f>Table22235[[#This Row],[Сума в лева без ДДС]]*1.2</f>
        <v>345.59999999999997</v>
      </c>
      <c r="J178" s="211" t="s">
        <v>6</v>
      </c>
      <c r="K178" s="256" t="s">
        <v>379</v>
      </c>
    </row>
    <row r="179" spans="1:11" s="1" customFormat="1" ht="51" x14ac:dyDescent="0.2">
      <c r="A179" s="92" t="s">
        <v>218</v>
      </c>
      <c r="B179" s="184"/>
      <c r="C179" s="106">
        <v>61.2</v>
      </c>
      <c r="D179" s="55" t="s">
        <v>352</v>
      </c>
      <c r="E179" s="47" t="s">
        <v>168</v>
      </c>
      <c r="F179" s="76">
        <v>5.76</v>
      </c>
      <c r="G179" s="101">
        <v>50</v>
      </c>
      <c r="H179" s="24">
        <f t="shared" si="8"/>
        <v>288</v>
      </c>
      <c r="I179" s="25">
        <f>Table22235[[#This Row],[Сума в лева без ДДС]]*1.2</f>
        <v>345.59999999999997</v>
      </c>
      <c r="J179" s="211" t="s">
        <v>6</v>
      </c>
      <c r="K179" s="256" t="s">
        <v>379</v>
      </c>
    </row>
    <row r="180" spans="1:11" s="1" customFormat="1" ht="51" x14ac:dyDescent="0.2">
      <c r="A180" s="92" t="s">
        <v>218</v>
      </c>
      <c r="B180" s="184"/>
      <c r="C180" s="106">
        <v>61.3</v>
      </c>
      <c r="D180" s="55" t="s">
        <v>310</v>
      </c>
      <c r="E180" s="47" t="s">
        <v>168</v>
      </c>
      <c r="F180" s="76">
        <v>5.76</v>
      </c>
      <c r="G180" s="101">
        <v>50</v>
      </c>
      <c r="H180" s="24">
        <f t="shared" si="8"/>
        <v>288</v>
      </c>
      <c r="I180" s="25">
        <f>Table22235[[#This Row],[Сума в лева без ДДС]]*1.2</f>
        <v>345.59999999999997</v>
      </c>
      <c r="J180" s="211" t="s">
        <v>6</v>
      </c>
      <c r="K180" s="256" t="s">
        <v>379</v>
      </c>
    </row>
    <row r="181" spans="1:11" s="1" customFormat="1" ht="38.25" x14ac:dyDescent="0.2">
      <c r="A181" s="61" t="s">
        <v>361</v>
      </c>
      <c r="B181" s="184"/>
      <c r="C181" s="106">
        <v>61.4</v>
      </c>
      <c r="D181" s="55" t="s">
        <v>317</v>
      </c>
      <c r="E181" s="47" t="s">
        <v>168</v>
      </c>
      <c r="F181" s="76">
        <v>5.76</v>
      </c>
      <c r="G181" s="101">
        <v>50</v>
      </c>
      <c r="H181" s="24">
        <f>F181*G181</f>
        <v>288</v>
      </c>
      <c r="I181" s="25">
        <f>Table22235[[#This Row],[Сума в лева без ДДС]]*1.2</f>
        <v>345.59999999999997</v>
      </c>
      <c r="J181" s="211" t="s">
        <v>6</v>
      </c>
      <c r="K181" s="256" t="s">
        <v>395</v>
      </c>
    </row>
    <row r="182" spans="1:11" s="1" customFormat="1" ht="38.25" x14ac:dyDescent="0.2">
      <c r="A182" s="61" t="s">
        <v>361</v>
      </c>
      <c r="B182" s="184"/>
      <c r="C182" s="106">
        <v>61.5</v>
      </c>
      <c r="D182" s="55" t="s">
        <v>155</v>
      </c>
      <c r="E182" s="47" t="s">
        <v>168</v>
      </c>
      <c r="F182" s="76">
        <v>5.76</v>
      </c>
      <c r="G182" s="101">
        <v>50</v>
      </c>
      <c r="H182" s="24">
        <f>F182*G182</f>
        <v>288</v>
      </c>
      <c r="I182" s="25">
        <f>Table22235[[#This Row],[Сума в лева без ДДС]]*1.2</f>
        <v>345.59999999999997</v>
      </c>
      <c r="J182" s="211" t="s">
        <v>6</v>
      </c>
      <c r="K182" s="256" t="s">
        <v>395</v>
      </c>
    </row>
    <row r="183" spans="1:11" s="68" customFormat="1" ht="14.25" x14ac:dyDescent="0.2">
      <c r="A183" s="48"/>
      <c r="B183" s="183"/>
      <c r="C183" s="197"/>
      <c r="D183" s="50" t="s">
        <v>365</v>
      </c>
      <c r="E183" s="51">
        <v>61</v>
      </c>
      <c r="F183" s="52"/>
      <c r="G183" s="49"/>
      <c r="H183" s="53">
        <f>H178+H179+H180+H181+H182</f>
        <v>1440</v>
      </c>
      <c r="I183" s="53">
        <f>I178+I179+I180+I181+I182</f>
        <v>1727.9999999999998</v>
      </c>
      <c r="J183" s="260"/>
      <c r="K183" s="266"/>
    </row>
    <row r="184" spans="1:11" s="1" customFormat="1" ht="31.5" x14ac:dyDescent="0.2">
      <c r="A184" s="135"/>
      <c r="B184" s="189">
        <v>62</v>
      </c>
      <c r="C184" s="209"/>
      <c r="D184" s="136" t="s">
        <v>157</v>
      </c>
      <c r="E184" s="137"/>
      <c r="F184" s="138"/>
      <c r="G184" s="137"/>
      <c r="H184" s="77"/>
      <c r="I184" s="57"/>
      <c r="J184" s="211"/>
      <c r="K184" s="256"/>
    </row>
    <row r="185" spans="1:11" s="1" customFormat="1" ht="38.25" x14ac:dyDescent="0.2">
      <c r="A185" s="92" t="s">
        <v>219</v>
      </c>
      <c r="B185" s="186"/>
      <c r="C185" s="141">
        <v>62.1</v>
      </c>
      <c r="D185" s="55" t="s">
        <v>158</v>
      </c>
      <c r="E185" s="47" t="s">
        <v>87</v>
      </c>
      <c r="F185" s="57">
        <v>30.29</v>
      </c>
      <c r="G185" s="47">
        <v>40</v>
      </c>
      <c r="H185" s="77">
        <f t="shared" ref="H185:H188" si="9">F185*G185</f>
        <v>1211.5999999999999</v>
      </c>
      <c r="I185" s="57">
        <f>Table22235[[#This Row],[Сума в лева без ДДС]]*1.2</f>
        <v>1453.9199999999998</v>
      </c>
      <c r="J185" s="211" t="s">
        <v>6</v>
      </c>
      <c r="K185" s="256" t="s">
        <v>379</v>
      </c>
    </row>
    <row r="186" spans="1:11" s="1" customFormat="1" ht="51" x14ac:dyDescent="0.2">
      <c r="A186" s="92" t="s">
        <v>220</v>
      </c>
      <c r="B186" s="186"/>
      <c r="C186" s="141">
        <v>62.2</v>
      </c>
      <c r="D186" s="55" t="s">
        <v>159</v>
      </c>
      <c r="E186" s="47" t="s">
        <v>4</v>
      </c>
      <c r="F186" s="57">
        <v>12.55</v>
      </c>
      <c r="G186" s="47">
        <v>96</v>
      </c>
      <c r="H186" s="77">
        <f t="shared" si="9"/>
        <v>1204.8000000000002</v>
      </c>
      <c r="I186" s="57">
        <f>Table22235[[#This Row],[Сума в лева без ДДС]]*1.2</f>
        <v>1445.7600000000002</v>
      </c>
      <c r="J186" s="211" t="s">
        <v>6</v>
      </c>
      <c r="K186" s="256" t="s">
        <v>379</v>
      </c>
    </row>
    <row r="187" spans="1:11" s="1" customFormat="1" ht="51" x14ac:dyDescent="0.2">
      <c r="A187" s="92" t="s">
        <v>221</v>
      </c>
      <c r="B187" s="186"/>
      <c r="C187" s="141">
        <v>62.3</v>
      </c>
      <c r="D187" s="55" t="s">
        <v>160</v>
      </c>
      <c r="E187" s="47" t="s">
        <v>87</v>
      </c>
      <c r="F187" s="57">
        <v>2.0299999999999998</v>
      </c>
      <c r="G187" s="47">
        <v>120</v>
      </c>
      <c r="H187" s="77">
        <f t="shared" si="9"/>
        <v>243.59999999999997</v>
      </c>
      <c r="I187" s="57">
        <f>Table22235[[#This Row],[Сума в лева без ДДС]]*1.2</f>
        <v>292.31999999999994</v>
      </c>
      <c r="J187" s="211" t="s">
        <v>6</v>
      </c>
      <c r="K187" s="256" t="s">
        <v>379</v>
      </c>
    </row>
    <row r="188" spans="1:11" s="1" customFormat="1" ht="25.5" x14ac:dyDescent="0.2">
      <c r="A188" s="92" t="s">
        <v>222</v>
      </c>
      <c r="B188" s="186"/>
      <c r="C188" s="141">
        <v>62.4</v>
      </c>
      <c r="D188" s="55" t="s">
        <v>161</v>
      </c>
      <c r="E188" s="47" t="s">
        <v>87</v>
      </c>
      <c r="F188" s="57">
        <v>38.22</v>
      </c>
      <c r="G188" s="47">
        <v>24</v>
      </c>
      <c r="H188" s="77">
        <f t="shared" si="9"/>
        <v>917.28</v>
      </c>
      <c r="I188" s="57">
        <f>Table22235[[#This Row],[Сума в лева без ДДС]]*1.2</f>
        <v>1100.7359999999999</v>
      </c>
      <c r="J188" s="211" t="s">
        <v>6</v>
      </c>
      <c r="K188" s="256" t="s">
        <v>379</v>
      </c>
    </row>
    <row r="189" spans="1:11" s="1" customFormat="1" ht="51" x14ac:dyDescent="0.2">
      <c r="A189" s="61" t="s">
        <v>300</v>
      </c>
      <c r="B189" s="186"/>
      <c r="C189" s="141">
        <v>62.5</v>
      </c>
      <c r="D189" s="139" t="s">
        <v>124</v>
      </c>
      <c r="E189" s="104" t="s">
        <v>16</v>
      </c>
      <c r="F189" s="101">
        <v>1876</v>
      </c>
      <c r="G189" s="140">
        <v>2</v>
      </c>
      <c r="H189" s="77">
        <f t="shared" ref="H189" si="10">F189*G189</f>
        <v>3752</v>
      </c>
      <c r="I189" s="57">
        <f>Table22235[[#This Row],[Сума в лева без ДДС]]*1.2</f>
        <v>4502.3999999999996</v>
      </c>
      <c r="J189" s="211" t="s">
        <v>6</v>
      </c>
      <c r="K189" s="257" t="s">
        <v>392</v>
      </c>
    </row>
    <row r="190" spans="1:11" s="68" customFormat="1" ht="14.25" x14ac:dyDescent="0.2">
      <c r="A190" s="48"/>
      <c r="B190" s="183"/>
      <c r="C190" s="197"/>
      <c r="D190" s="50" t="s">
        <v>365</v>
      </c>
      <c r="E190" s="51">
        <v>62</v>
      </c>
      <c r="F190" s="52"/>
      <c r="G190" s="49"/>
      <c r="H190" s="53">
        <f>H185+H186+H187+H188+H189</f>
        <v>7329.28</v>
      </c>
      <c r="I190" s="53">
        <f>I185+I186+I187+I188+I189</f>
        <v>8795.1359999999986</v>
      </c>
      <c r="J190" s="260"/>
      <c r="K190" s="266"/>
    </row>
    <row r="191" spans="1:11" s="4" customFormat="1" ht="14.25" x14ac:dyDescent="0.2">
      <c r="A191" s="135"/>
      <c r="B191" s="184">
        <v>63</v>
      </c>
      <c r="C191" s="106"/>
      <c r="D191" s="117" t="s">
        <v>143</v>
      </c>
      <c r="E191" s="62"/>
      <c r="F191" s="66"/>
      <c r="G191" s="62"/>
      <c r="H191" s="24"/>
      <c r="I191" s="59"/>
      <c r="J191" s="110"/>
      <c r="K191" s="256"/>
    </row>
    <row r="192" spans="1:11" s="22" customFormat="1" ht="51" x14ac:dyDescent="0.2">
      <c r="A192" s="61" t="s">
        <v>223</v>
      </c>
      <c r="B192" s="190"/>
      <c r="C192" s="141">
        <v>63.1</v>
      </c>
      <c r="D192" s="55" t="s">
        <v>144</v>
      </c>
      <c r="E192" s="47" t="s">
        <v>85</v>
      </c>
      <c r="F192" s="57">
        <v>50</v>
      </c>
      <c r="G192" s="46">
        <v>4</v>
      </c>
      <c r="H192" s="24">
        <f t="shared" ref="H192:H214" si="11">F192*G192</f>
        <v>200</v>
      </c>
      <c r="I192" s="59">
        <f t="shared" ref="I192" si="12">H192*1.2</f>
        <v>240</v>
      </c>
      <c r="J192" s="110" t="s">
        <v>6</v>
      </c>
      <c r="K192" s="256" t="s">
        <v>395</v>
      </c>
    </row>
    <row r="193" spans="1:11" s="1" customFormat="1" ht="38.25" x14ac:dyDescent="0.2">
      <c r="A193" s="64" t="s">
        <v>318</v>
      </c>
      <c r="B193" s="186"/>
      <c r="C193" s="141">
        <v>63.2</v>
      </c>
      <c r="D193" s="55" t="s">
        <v>105</v>
      </c>
      <c r="E193" s="47" t="s">
        <v>85</v>
      </c>
      <c r="F193" s="57">
        <v>40</v>
      </c>
      <c r="G193" s="46">
        <v>18</v>
      </c>
      <c r="H193" s="24">
        <f>F193*G193</f>
        <v>720</v>
      </c>
      <c r="I193" s="25">
        <f>Table22235[[#This Row],[Сума в лева без ДДС]]*1.2</f>
        <v>864</v>
      </c>
      <c r="J193" s="110" t="s">
        <v>6</v>
      </c>
      <c r="K193" s="257" t="s">
        <v>396</v>
      </c>
    </row>
    <row r="194" spans="1:11" s="1" customFormat="1" ht="38.25" x14ac:dyDescent="0.2">
      <c r="A194" s="64" t="s">
        <v>224</v>
      </c>
      <c r="B194" s="186"/>
      <c r="C194" s="141">
        <v>63.3</v>
      </c>
      <c r="D194" s="55" t="s">
        <v>106</v>
      </c>
      <c r="E194" s="47" t="s">
        <v>85</v>
      </c>
      <c r="F194" s="57">
        <v>50</v>
      </c>
      <c r="G194" s="47">
        <v>4</v>
      </c>
      <c r="H194" s="24">
        <f t="shared" si="11"/>
        <v>200</v>
      </c>
      <c r="I194" s="25">
        <f>Table22235[[#This Row],[Сума в лева без ДДС]]*1.2</f>
        <v>240</v>
      </c>
      <c r="J194" s="110" t="s">
        <v>6</v>
      </c>
      <c r="K194" s="256" t="s">
        <v>389</v>
      </c>
    </row>
    <row r="195" spans="1:11" s="1" customFormat="1" ht="38.25" x14ac:dyDescent="0.2">
      <c r="A195" s="64" t="s">
        <v>225</v>
      </c>
      <c r="B195" s="186"/>
      <c r="C195" s="141">
        <v>63.4</v>
      </c>
      <c r="D195" s="55" t="s">
        <v>107</v>
      </c>
      <c r="E195" s="47" t="s">
        <v>87</v>
      </c>
      <c r="F195" s="76">
        <v>0.15</v>
      </c>
      <c r="G195" s="104">
        <v>3000</v>
      </c>
      <c r="H195" s="24">
        <f t="shared" si="11"/>
        <v>450</v>
      </c>
      <c r="I195" s="25">
        <f>Table22235[[#This Row],[Сума в лева без ДДС]]*1.2</f>
        <v>540</v>
      </c>
      <c r="J195" s="110" t="s">
        <v>6</v>
      </c>
      <c r="K195" s="256" t="s">
        <v>389</v>
      </c>
    </row>
    <row r="196" spans="1:11" s="1" customFormat="1" ht="25.5" x14ac:dyDescent="0.2">
      <c r="A196" s="64" t="s">
        <v>226</v>
      </c>
      <c r="B196" s="186"/>
      <c r="C196" s="141">
        <v>63.5</v>
      </c>
      <c r="D196" s="55" t="s">
        <v>104</v>
      </c>
      <c r="E196" s="47" t="s">
        <v>87</v>
      </c>
      <c r="F196" s="57">
        <v>0.3</v>
      </c>
      <c r="G196" s="47">
        <v>1500</v>
      </c>
      <c r="H196" s="24">
        <f t="shared" si="11"/>
        <v>450</v>
      </c>
      <c r="I196" s="25">
        <f>Table22235[[#This Row],[Сума в лева без ДДС]]*1.2</f>
        <v>540</v>
      </c>
      <c r="J196" s="110" t="s">
        <v>6</v>
      </c>
      <c r="K196" s="256" t="s">
        <v>389</v>
      </c>
    </row>
    <row r="197" spans="1:11" s="1" customFormat="1" ht="25.5" x14ac:dyDescent="0.2">
      <c r="A197" s="61" t="s">
        <v>212</v>
      </c>
      <c r="B197" s="190"/>
      <c r="C197" s="141">
        <v>63.6</v>
      </c>
      <c r="D197" s="55" t="s">
        <v>150</v>
      </c>
      <c r="E197" s="56" t="s">
        <v>16</v>
      </c>
      <c r="F197" s="76">
        <v>193.4</v>
      </c>
      <c r="G197" s="127">
        <v>1</v>
      </c>
      <c r="H197" s="24">
        <f t="shared" ref="H197:H209" si="13">F197*G197</f>
        <v>193.4</v>
      </c>
      <c r="I197" s="25">
        <f>Table22235[[#This Row],[Сума в лева без ДДС]]*1.2</f>
        <v>232.07999999999998</v>
      </c>
      <c r="J197" s="110" t="s">
        <v>6</v>
      </c>
      <c r="K197" s="256" t="s">
        <v>395</v>
      </c>
    </row>
    <row r="198" spans="1:11" s="1" customFormat="1" ht="38.25" x14ac:dyDescent="0.2">
      <c r="A198" s="61" t="s">
        <v>212</v>
      </c>
      <c r="B198" s="190"/>
      <c r="C198" s="141">
        <v>63.7</v>
      </c>
      <c r="D198" s="55" t="s">
        <v>147</v>
      </c>
      <c r="E198" s="56" t="s">
        <v>16</v>
      </c>
      <c r="F198" s="76">
        <v>467.4</v>
      </c>
      <c r="G198" s="127">
        <v>1</v>
      </c>
      <c r="H198" s="24">
        <f t="shared" si="13"/>
        <v>467.4</v>
      </c>
      <c r="I198" s="25">
        <f>Table22235[[#This Row],[Сума в лева без ДДС]]*1.2</f>
        <v>560.88</v>
      </c>
      <c r="J198" s="110" t="s">
        <v>6</v>
      </c>
      <c r="K198" s="256" t="s">
        <v>395</v>
      </c>
    </row>
    <row r="199" spans="1:11" s="1" customFormat="1" ht="38.25" x14ac:dyDescent="0.2">
      <c r="A199" s="61" t="s">
        <v>212</v>
      </c>
      <c r="B199" s="190"/>
      <c r="C199" s="141">
        <v>63.8</v>
      </c>
      <c r="D199" s="55" t="s">
        <v>146</v>
      </c>
      <c r="E199" s="56" t="s">
        <v>16</v>
      </c>
      <c r="F199" s="76">
        <v>90.55</v>
      </c>
      <c r="G199" s="127">
        <v>1</v>
      </c>
      <c r="H199" s="24">
        <f t="shared" si="13"/>
        <v>90.55</v>
      </c>
      <c r="I199" s="25">
        <f>Table22235[[#This Row],[Сума в лева без ДДС]]*1.2</f>
        <v>108.66</v>
      </c>
      <c r="J199" s="110" t="s">
        <v>6</v>
      </c>
      <c r="K199" s="256" t="s">
        <v>395</v>
      </c>
    </row>
    <row r="200" spans="1:11" s="1" customFormat="1" ht="38.25" x14ac:dyDescent="0.2">
      <c r="A200" s="117" t="s">
        <v>320</v>
      </c>
      <c r="B200" s="184"/>
      <c r="C200" s="141">
        <v>63.9</v>
      </c>
      <c r="D200" s="55" t="s">
        <v>123</v>
      </c>
      <c r="E200" s="47" t="s">
        <v>89</v>
      </c>
      <c r="F200" s="57">
        <v>0.4</v>
      </c>
      <c r="G200" s="47">
        <v>100</v>
      </c>
      <c r="H200" s="76">
        <f t="shared" si="13"/>
        <v>40</v>
      </c>
      <c r="I200" s="57">
        <f>Table22235[[#This Row],[Сума в лева без ДДС]]*1.2</f>
        <v>48</v>
      </c>
      <c r="J200" s="110" t="s">
        <v>6</v>
      </c>
      <c r="K200" s="256" t="s">
        <v>389</v>
      </c>
    </row>
    <row r="201" spans="1:11" s="68" customFormat="1" ht="14.25" x14ac:dyDescent="0.2">
      <c r="A201" s="48"/>
      <c r="B201" s="183"/>
      <c r="C201" s="197"/>
      <c r="D201" s="50" t="s">
        <v>365</v>
      </c>
      <c r="E201" s="51">
        <v>63</v>
      </c>
      <c r="F201" s="52"/>
      <c r="G201" s="49"/>
      <c r="H201" s="53">
        <f>H192+H193+H194+H195+H196+H197+H198+H199+H200</f>
        <v>2811.3500000000004</v>
      </c>
      <c r="I201" s="53">
        <f>I192+I193+I194+I195+I196+I197+I198+I199+I200</f>
        <v>3373.62</v>
      </c>
      <c r="J201" s="260"/>
      <c r="K201" s="266"/>
    </row>
    <row r="202" spans="1:11" s="1" customFormat="1" ht="14.25" x14ac:dyDescent="0.2">
      <c r="A202" s="117"/>
      <c r="B202" s="184">
        <v>64</v>
      </c>
      <c r="C202" s="141"/>
      <c r="D202" s="64" t="s">
        <v>349</v>
      </c>
      <c r="E202" s="47"/>
      <c r="F202" s="57"/>
      <c r="G202" s="47"/>
      <c r="H202" s="57"/>
      <c r="I202" s="25"/>
      <c r="J202" s="110"/>
      <c r="K202" s="256"/>
    </row>
    <row r="203" spans="1:11" s="1" customFormat="1" ht="51" x14ac:dyDescent="0.2">
      <c r="A203" s="92" t="s">
        <v>366</v>
      </c>
      <c r="B203" s="190"/>
      <c r="C203" s="106">
        <v>64.099999999999994</v>
      </c>
      <c r="D203" s="55" t="s">
        <v>145</v>
      </c>
      <c r="E203" s="56" t="s">
        <v>4</v>
      </c>
      <c r="F203" s="76">
        <v>0.35799999999999998</v>
      </c>
      <c r="G203" s="127">
        <v>2500</v>
      </c>
      <c r="H203" s="24">
        <f t="shared" si="13"/>
        <v>895</v>
      </c>
      <c r="I203" s="25">
        <f>Table22235[[#This Row],[Сума в лева без ДДС]]*1.2</f>
        <v>1074</v>
      </c>
      <c r="J203" s="110" t="s">
        <v>6</v>
      </c>
      <c r="K203" s="257" t="s">
        <v>396</v>
      </c>
    </row>
    <row r="204" spans="1:11" s="1" customFormat="1" ht="38.25" x14ac:dyDescent="0.2">
      <c r="A204" s="61" t="s">
        <v>367</v>
      </c>
      <c r="B204" s="190"/>
      <c r="C204" s="141">
        <v>64.2</v>
      </c>
      <c r="D204" s="55" t="s">
        <v>299</v>
      </c>
      <c r="E204" s="56" t="s">
        <v>4</v>
      </c>
      <c r="F204" s="76">
        <v>0.63</v>
      </c>
      <c r="G204" s="127">
        <v>2000</v>
      </c>
      <c r="H204" s="24">
        <f t="shared" si="13"/>
        <v>1260</v>
      </c>
      <c r="I204" s="25">
        <f>Table22235[[#This Row],[Сума в лева без ДДС]]*1.2</f>
        <v>1512</v>
      </c>
      <c r="J204" s="110" t="s">
        <v>6</v>
      </c>
      <c r="K204" s="256" t="s">
        <v>395</v>
      </c>
    </row>
    <row r="205" spans="1:11" s="1" customFormat="1" ht="25.5" x14ac:dyDescent="0.2">
      <c r="A205" s="61" t="s">
        <v>368</v>
      </c>
      <c r="B205" s="190"/>
      <c r="C205" s="106">
        <v>64.3</v>
      </c>
      <c r="D205" s="55" t="s">
        <v>321</v>
      </c>
      <c r="E205" s="56" t="s">
        <v>4</v>
      </c>
      <c r="F205" s="76">
        <v>1.3779999999999999</v>
      </c>
      <c r="G205" s="127">
        <v>1000</v>
      </c>
      <c r="H205" s="24">
        <f t="shared" si="13"/>
        <v>1378</v>
      </c>
      <c r="I205" s="25">
        <f>Table22235[[#This Row],[Сума в лева без ДДС]]*1.2</f>
        <v>1653.6</v>
      </c>
      <c r="J205" s="110" t="s">
        <v>6</v>
      </c>
      <c r="K205" s="256" t="s">
        <v>395</v>
      </c>
    </row>
    <row r="206" spans="1:11" s="68" customFormat="1" ht="14.25" x14ac:dyDescent="0.2">
      <c r="A206" s="48"/>
      <c r="B206" s="183"/>
      <c r="C206" s="197"/>
      <c r="D206" s="50" t="s">
        <v>365</v>
      </c>
      <c r="E206" s="51">
        <v>64</v>
      </c>
      <c r="F206" s="52"/>
      <c r="G206" s="49"/>
      <c r="H206" s="53">
        <f>H203+H204+H205</f>
        <v>3533</v>
      </c>
      <c r="I206" s="53">
        <f>I203+I204+I205</f>
        <v>4239.6000000000004</v>
      </c>
      <c r="J206" s="260"/>
      <c r="K206" s="266"/>
    </row>
    <row r="207" spans="1:11" s="23" customFormat="1" ht="14.25" x14ac:dyDescent="0.2">
      <c r="A207" s="92" t="s">
        <v>265</v>
      </c>
      <c r="B207" s="184">
        <v>65</v>
      </c>
      <c r="C207" s="106"/>
      <c r="D207" s="55" t="s">
        <v>258</v>
      </c>
      <c r="E207" s="47" t="s">
        <v>4</v>
      </c>
      <c r="F207" s="76">
        <v>0.1</v>
      </c>
      <c r="G207" s="56">
        <v>1000</v>
      </c>
      <c r="H207" s="24">
        <f t="shared" si="13"/>
        <v>100</v>
      </c>
      <c r="I207" s="25">
        <f>Table22235[[#This Row],[Сума в лева без ДДС]]*1.2</f>
        <v>120</v>
      </c>
      <c r="J207" s="110" t="s">
        <v>6</v>
      </c>
      <c r="K207" s="256" t="s">
        <v>380</v>
      </c>
    </row>
    <row r="208" spans="1:11" s="68" customFormat="1" ht="14.25" x14ac:dyDescent="0.2">
      <c r="A208" s="48"/>
      <c r="B208" s="183"/>
      <c r="C208" s="197"/>
      <c r="D208" s="50" t="s">
        <v>365</v>
      </c>
      <c r="E208" s="51">
        <v>65</v>
      </c>
      <c r="F208" s="52"/>
      <c r="G208" s="49"/>
      <c r="H208" s="53">
        <v>100</v>
      </c>
      <c r="I208" s="53">
        <v>120</v>
      </c>
      <c r="J208" s="260"/>
      <c r="K208" s="266"/>
    </row>
    <row r="209" spans="1:13" s="10" customFormat="1" ht="14.25" x14ac:dyDescent="0.2">
      <c r="A209" s="92" t="s">
        <v>265</v>
      </c>
      <c r="B209" s="184">
        <v>66</v>
      </c>
      <c r="C209" s="106"/>
      <c r="D209" s="55" t="s">
        <v>259</v>
      </c>
      <c r="E209" s="47" t="s">
        <v>4</v>
      </c>
      <c r="F209" s="76">
        <v>0.1</v>
      </c>
      <c r="G209" s="56">
        <v>1000</v>
      </c>
      <c r="H209" s="77">
        <f t="shared" si="13"/>
        <v>100</v>
      </c>
      <c r="I209" s="25">
        <f>Table22235[[#This Row],[Сума в лева без ДДС]]*1.2</f>
        <v>120</v>
      </c>
      <c r="J209" s="110" t="s">
        <v>6</v>
      </c>
      <c r="K209" s="256" t="s">
        <v>380</v>
      </c>
    </row>
    <row r="210" spans="1:13" s="68" customFormat="1" ht="14.25" x14ac:dyDescent="0.2">
      <c r="A210" s="48"/>
      <c r="B210" s="183"/>
      <c r="C210" s="197"/>
      <c r="D210" s="50" t="s">
        <v>365</v>
      </c>
      <c r="E210" s="51">
        <v>66</v>
      </c>
      <c r="F210" s="52"/>
      <c r="G210" s="49"/>
      <c r="H210" s="53">
        <v>100</v>
      </c>
      <c r="I210" s="53">
        <v>120</v>
      </c>
      <c r="J210" s="260"/>
      <c r="K210" s="266"/>
    </row>
    <row r="211" spans="1:13" s="43" customFormat="1" ht="18.75" x14ac:dyDescent="0.3">
      <c r="A211" s="142"/>
      <c r="B211" s="186">
        <v>67</v>
      </c>
      <c r="C211" s="210"/>
      <c r="D211" s="129" t="s">
        <v>319</v>
      </c>
      <c r="E211" s="96"/>
      <c r="F211" s="98"/>
      <c r="G211" s="96"/>
      <c r="H211" s="98"/>
      <c r="I211" s="143"/>
      <c r="J211" s="262"/>
      <c r="K211" s="256"/>
    </row>
    <row r="212" spans="1:13" s="1" customFormat="1" ht="25.5" x14ac:dyDescent="0.2">
      <c r="A212" s="61" t="s">
        <v>227</v>
      </c>
      <c r="B212" s="186"/>
      <c r="C212" s="141">
        <v>67.099999999999994</v>
      </c>
      <c r="D212" s="55" t="s">
        <v>125</v>
      </c>
      <c r="E212" s="47" t="s">
        <v>8</v>
      </c>
      <c r="F212" s="76">
        <v>0.188</v>
      </c>
      <c r="G212" s="56">
        <v>200</v>
      </c>
      <c r="H212" s="24">
        <f t="shared" si="11"/>
        <v>37.6</v>
      </c>
      <c r="I212" s="25">
        <f>Table22235[[#This Row],[Сума в лева без ДДС]]*1.2</f>
        <v>45.12</v>
      </c>
      <c r="J212" s="110" t="s">
        <v>6</v>
      </c>
      <c r="K212" s="256" t="s">
        <v>391</v>
      </c>
    </row>
    <row r="213" spans="1:13" s="1" customFormat="1" ht="25.5" x14ac:dyDescent="0.2">
      <c r="A213" s="61" t="s">
        <v>227</v>
      </c>
      <c r="B213" s="186"/>
      <c r="C213" s="141">
        <v>67.2</v>
      </c>
      <c r="D213" s="55" t="s">
        <v>126</v>
      </c>
      <c r="E213" s="47" t="s">
        <v>8</v>
      </c>
      <c r="F213" s="76">
        <v>0.23</v>
      </c>
      <c r="G213" s="56">
        <v>200</v>
      </c>
      <c r="H213" s="24">
        <f t="shared" si="11"/>
        <v>46</v>
      </c>
      <c r="I213" s="25">
        <f>Table22235[[#This Row],[Сума в лева без ДДС]]*1.2</f>
        <v>55.199999999999996</v>
      </c>
      <c r="J213" s="110" t="s">
        <v>6</v>
      </c>
      <c r="K213" s="256" t="s">
        <v>391</v>
      </c>
    </row>
    <row r="214" spans="1:13" s="1" customFormat="1" ht="14.25" x14ac:dyDescent="0.2">
      <c r="A214" s="54" t="s">
        <v>227</v>
      </c>
      <c r="B214" s="192"/>
      <c r="C214" s="205">
        <v>67.3</v>
      </c>
      <c r="D214" s="84" t="s">
        <v>127</v>
      </c>
      <c r="E214" s="70" t="s">
        <v>8</v>
      </c>
      <c r="F214" s="24">
        <v>0.3</v>
      </c>
      <c r="G214" s="58">
        <v>200</v>
      </c>
      <c r="H214" s="24">
        <f t="shared" si="11"/>
        <v>60</v>
      </c>
      <c r="I214" s="25">
        <f>Table22235[[#This Row],[Сума в лева без ДДС]]*1.2</f>
        <v>72</v>
      </c>
      <c r="J214" s="110" t="s">
        <v>6</v>
      </c>
      <c r="K214" s="256" t="s">
        <v>391</v>
      </c>
    </row>
    <row r="215" spans="1:13" s="68" customFormat="1" thickBot="1" x14ac:dyDescent="0.25">
      <c r="A215" s="48"/>
      <c r="B215" s="183"/>
      <c r="C215" s="197"/>
      <c r="D215" s="50" t="s">
        <v>365</v>
      </c>
      <c r="E215" s="51">
        <v>67</v>
      </c>
      <c r="F215" s="52"/>
      <c r="G215" s="49"/>
      <c r="H215" s="53">
        <f>H212+H213+H214</f>
        <v>143.6</v>
      </c>
      <c r="I215" s="53">
        <f>I212+I213+I214</f>
        <v>172.32</v>
      </c>
      <c r="J215" s="260"/>
      <c r="K215" s="266"/>
    </row>
    <row r="216" spans="1:13" s="22" customFormat="1" thickBot="1" x14ac:dyDescent="0.25">
      <c r="A216" s="169"/>
      <c r="B216" s="196">
        <v>68</v>
      </c>
      <c r="C216" s="236"/>
      <c r="D216" s="169" t="s">
        <v>183</v>
      </c>
      <c r="E216" s="170"/>
      <c r="F216" s="172"/>
      <c r="G216" s="170"/>
      <c r="H216" s="172"/>
      <c r="I216" s="172"/>
      <c r="J216" s="170"/>
      <c r="K216" s="257"/>
    </row>
    <row r="217" spans="1:13" s="1" customFormat="1" ht="14.25" x14ac:dyDescent="0.2">
      <c r="A217" s="64" t="s">
        <v>228</v>
      </c>
      <c r="B217" s="186"/>
      <c r="C217" s="141">
        <v>68.099999999999994</v>
      </c>
      <c r="D217" s="55" t="s">
        <v>108</v>
      </c>
      <c r="E217" s="47" t="s">
        <v>85</v>
      </c>
      <c r="F217" s="76">
        <v>29.5</v>
      </c>
      <c r="G217" s="56">
        <v>11</v>
      </c>
      <c r="H217" s="24">
        <f>F217*G217</f>
        <v>324.5</v>
      </c>
      <c r="I217" s="25">
        <f t="shared" ref="I217:I220" si="14">H217*1.2</f>
        <v>389.4</v>
      </c>
      <c r="J217" s="110" t="s">
        <v>9</v>
      </c>
      <c r="K217" s="256" t="s">
        <v>389</v>
      </c>
    </row>
    <row r="218" spans="1:13" s="23" customFormat="1" ht="14.25" x14ac:dyDescent="0.2">
      <c r="A218" s="92" t="s">
        <v>264</v>
      </c>
      <c r="B218" s="186"/>
      <c r="C218" s="141" t="s">
        <v>369</v>
      </c>
      <c r="D218" s="55" t="s">
        <v>96</v>
      </c>
      <c r="E218" s="47" t="s">
        <v>85</v>
      </c>
      <c r="F218" s="76">
        <v>7.2</v>
      </c>
      <c r="G218" s="56">
        <v>30</v>
      </c>
      <c r="H218" s="24">
        <f>F218*G218</f>
        <v>216</v>
      </c>
      <c r="I218" s="25">
        <f t="shared" si="14"/>
        <v>259.2</v>
      </c>
      <c r="J218" s="110" t="s">
        <v>9</v>
      </c>
      <c r="K218" s="256" t="s">
        <v>380</v>
      </c>
    </row>
    <row r="219" spans="1:13" s="1" customFormat="1" ht="14.25" x14ac:dyDescent="0.2">
      <c r="A219" s="144" t="s">
        <v>229</v>
      </c>
      <c r="B219" s="191"/>
      <c r="C219" s="141">
        <v>68.3</v>
      </c>
      <c r="D219" s="145" t="s">
        <v>109</v>
      </c>
      <c r="E219" s="146" t="s">
        <v>85</v>
      </c>
      <c r="F219" s="147">
        <v>5</v>
      </c>
      <c r="G219" s="148">
        <v>10</v>
      </c>
      <c r="H219" s="24">
        <f>F219*G219</f>
        <v>50</v>
      </c>
      <c r="I219" s="25">
        <f t="shared" si="14"/>
        <v>60</v>
      </c>
      <c r="J219" s="110" t="s">
        <v>9</v>
      </c>
      <c r="K219" s="256" t="s">
        <v>389</v>
      </c>
    </row>
    <row r="220" spans="1:13" s="22" customFormat="1" ht="14.25" x14ac:dyDescent="0.2">
      <c r="A220" s="54" t="s">
        <v>230</v>
      </c>
      <c r="B220" s="185"/>
      <c r="C220" s="141">
        <v>68.400000000000006</v>
      </c>
      <c r="D220" s="55" t="s">
        <v>7</v>
      </c>
      <c r="E220" s="56" t="s">
        <v>8</v>
      </c>
      <c r="F220" s="57">
        <v>36.200000000000003</v>
      </c>
      <c r="G220" s="56">
        <v>5</v>
      </c>
      <c r="H220" s="58">
        <f>F220*G220</f>
        <v>181</v>
      </c>
      <c r="I220" s="25">
        <f t="shared" si="14"/>
        <v>217.2</v>
      </c>
      <c r="J220" s="110" t="s">
        <v>9</v>
      </c>
      <c r="K220" s="256" t="s">
        <v>397</v>
      </c>
    </row>
    <row r="221" spans="1:13" s="23" customFormat="1" ht="25.5" x14ac:dyDescent="0.2">
      <c r="A221" s="61" t="s">
        <v>322</v>
      </c>
      <c r="B221" s="184"/>
      <c r="C221" s="141">
        <v>68.5</v>
      </c>
      <c r="D221" s="55" t="s">
        <v>177</v>
      </c>
      <c r="E221" s="70" t="s">
        <v>43</v>
      </c>
      <c r="F221" s="76">
        <v>210</v>
      </c>
      <c r="G221" s="56">
        <v>2</v>
      </c>
      <c r="H221" s="76">
        <f t="shared" ref="H221" si="15">F221*G221</f>
        <v>420</v>
      </c>
      <c r="I221" s="57">
        <f>Table22235[[#This Row],[Сума в лева без ДДС]]*1.2</f>
        <v>504</v>
      </c>
      <c r="J221" s="110" t="s">
        <v>9</v>
      </c>
      <c r="K221" s="257" t="s">
        <v>382</v>
      </c>
    </row>
    <row r="222" spans="1:13" s="68" customFormat="1" thickBot="1" x14ac:dyDescent="0.25">
      <c r="A222" s="239"/>
      <c r="B222" s="240"/>
      <c r="C222" s="241"/>
      <c r="D222" s="242" t="s">
        <v>365</v>
      </c>
      <c r="E222" s="243">
        <v>68</v>
      </c>
      <c r="F222" s="244"/>
      <c r="G222" s="245"/>
      <c r="H222" s="237">
        <f>H217+H218+H219+H220+H221</f>
        <v>1191.5</v>
      </c>
      <c r="I222" s="237">
        <f>I217+I218+I219+I220+I221</f>
        <v>1429.8</v>
      </c>
      <c r="J222" s="265"/>
      <c r="K222" s="266"/>
    </row>
    <row r="223" spans="1:13" s="22" customFormat="1" ht="14.25" x14ac:dyDescent="0.2">
      <c r="A223" s="247"/>
      <c r="B223" s="248"/>
      <c r="C223" s="249"/>
      <c r="D223" s="250" t="s">
        <v>182</v>
      </c>
      <c r="E223" s="246"/>
      <c r="F223" s="251"/>
      <c r="G223" s="246"/>
      <c r="H223" s="251"/>
      <c r="I223" s="251"/>
      <c r="J223" s="246"/>
      <c r="K223" s="257"/>
    </row>
    <row r="224" spans="1:13" s="30" customFormat="1" ht="14.25" x14ac:dyDescent="0.2">
      <c r="A224" s="252" t="s">
        <v>273</v>
      </c>
      <c r="B224" s="186">
        <v>69</v>
      </c>
      <c r="C224" s="141"/>
      <c r="D224" s="253" t="s">
        <v>353</v>
      </c>
      <c r="E224" s="47"/>
      <c r="F224" s="254"/>
      <c r="G224" s="101"/>
      <c r="H224" s="116"/>
      <c r="I224" s="32"/>
      <c r="J224" s="110"/>
      <c r="K224" s="256"/>
      <c r="L224" s="45"/>
      <c r="M224" s="45"/>
    </row>
    <row r="225" spans="1:11" s="22" customFormat="1" ht="38.25" x14ac:dyDescent="0.2">
      <c r="A225" s="80" t="s">
        <v>233</v>
      </c>
      <c r="B225" s="193"/>
      <c r="C225" s="203">
        <v>69.099999999999994</v>
      </c>
      <c r="D225" s="81" t="s">
        <v>18</v>
      </c>
      <c r="E225" s="152" t="s">
        <v>16</v>
      </c>
      <c r="F225" s="83">
        <v>0.4</v>
      </c>
      <c r="G225" s="181">
        <v>200</v>
      </c>
      <c r="H225" s="153">
        <f t="shared" ref="H225" si="16">F225*G225</f>
        <v>80</v>
      </c>
      <c r="I225" s="238">
        <f>Table22235[[#This Row],[Сума в лева без ДДС]]*1.2</f>
        <v>96</v>
      </c>
      <c r="J225" s="154" t="s">
        <v>6</v>
      </c>
      <c r="K225" s="256" t="s">
        <v>385</v>
      </c>
    </row>
    <row r="226" spans="1:11" s="22" customFormat="1" ht="25.5" x14ac:dyDescent="0.2">
      <c r="A226" s="61" t="s">
        <v>234</v>
      </c>
      <c r="B226" s="184"/>
      <c r="C226" s="141">
        <v>69.2</v>
      </c>
      <c r="D226" s="55" t="s">
        <v>17</v>
      </c>
      <c r="E226" s="47" t="s">
        <v>16</v>
      </c>
      <c r="F226" s="57">
        <v>0.4</v>
      </c>
      <c r="G226" s="56">
        <v>300</v>
      </c>
      <c r="H226" s="153">
        <f t="shared" ref="H226:H232" si="17">F226*G226</f>
        <v>120</v>
      </c>
      <c r="I226" s="57">
        <f>Table22235[[#This Row],[Сума в лева без ДДС]]*1.2</f>
        <v>144</v>
      </c>
      <c r="J226" s="110" t="s">
        <v>6</v>
      </c>
      <c r="K226" s="256" t="s">
        <v>397</v>
      </c>
    </row>
    <row r="227" spans="1:11" s="22" customFormat="1" ht="25.5" x14ac:dyDescent="0.2">
      <c r="A227" s="78" t="s">
        <v>268</v>
      </c>
      <c r="B227" s="182"/>
      <c r="C227" s="203">
        <v>69.3</v>
      </c>
      <c r="D227" s="81" t="s">
        <v>45</v>
      </c>
      <c r="E227" s="152" t="s">
        <v>16</v>
      </c>
      <c r="F227" s="59">
        <v>0.4</v>
      </c>
      <c r="G227" s="154">
        <v>200</v>
      </c>
      <c r="H227" s="153">
        <f t="shared" si="17"/>
        <v>80</v>
      </c>
      <c r="I227" s="138">
        <f>Table22235[[#This Row],[Сума в лева без ДДС]]*1.2</f>
        <v>96</v>
      </c>
      <c r="J227" s="110" t="s">
        <v>6</v>
      </c>
      <c r="K227" s="257" t="s">
        <v>382</v>
      </c>
    </row>
    <row r="228" spans="1:11" s="1" customFormat="1" ht="25.5" x14ac:dyDescent="0.2">
      <c r="A228" s="61" t="s">
        <v>233</v>
      </c>
      <c r="B228" s="185"/>
      <c r="C228" s="141">
        <v>69.400000000000006</v>
      </c>
      <c r="D228" s="84" t="s">
        <v>46</v>
      </c>
      <c r="E228" s="70" t="s">
        <v>16</v>
      </c>
      <c r="F228" s="25">
        <v>0.4</v>
      </c>
      <c r="G228" s="58">
        <v>200</v>
      </c>
      <c r="H228" s="77">
        <f t="shared" si="17"/>
        <v>80</v>
      </c>
      <c r="I228" s="25">
        <f>Table22235[[#This Row],[Сума в лева без ДДС]]*1.2</f>
        <v>96</v>
      </c>
      <c r="J228" s="110" t="s">
        <v>6</v>
      </c>
      <c r="K228" s="256" t="s">
        <v>397</v>
      </c>
    </row>
    <row r="229" spans="1:11" s="22" customFormat="1" ht="38.25" x14ac:dyDescent="0.2">
      <c r="A229" s="61" t="s">
        <v>203</v>
      </c>
      <c r="B229" s="194"/>
      <c r="C229" s="203">
        <v>69.5</v>
      </c>
      <c r="D229" s="63" t="s">
        <v>19</v>
      </c>
      <c r="E229" s="47" t="s">
        <v>16</v>
      </c>
      <c r="F229" s="76">
        <v>0.2</v>
      </c>
      <c r="G229" s="56">
        <v>100</v>
      </c>
      <c r="H229" s="77">
        <f t="shared" si="17"/>
        <v>20</v>
      </c>
      <c r="I229" s="25">
        <f>Table22235[[#This Row],[Сума в лева без ДДС]]*1.2</f>
        <v>24</v>
      </c>
      <c r="J229" s="110" t="s">
        <v>6</v>
      </c>
      <c r="K229" s="256" t="s">
        <v>397</v>
      </c>
    </row>
    <row r="230" spans="1:11" s="22" customFormat="1" ht="25.5" x14ac:dyDescent="0.2">
      <c r="A230" s="61" t="s">
        <v>235</v>
      </c>
      <c r="B230" s="186"/>
      <c r="C230" s="141">
        <v>69.599999999999994</v>
      </c>
      <c r="D230" s="55" t="s">
        <v>174</v>
      </c>
      <c r="E230" s="56" t="s">
        <v>16</v>
      </c>
      <c r="F230" s="76">
        <v>0.34</v>
      </c>
      <c r="G230" s="56">
        <v>200</v>
      </c>
      <c r="H230" s="77">
        <f t="shared" si="17"/>
        <v>68</v>
      </c>
      <c r="I230" s="25">
        <f>Table22235[[#This Row],[Сума в лева без ДДС]]*1.2</f>
        <v>81.599999999999994</v>
      </c>
      <c r="J230" s="110" t="s">
        <v>6</v>
      </c>
      <c r="K230" s="256" t="s">
        <v>378</v>
      </c>
    </row>
    <row r="231" spans="1:11" s="68" customFormat="1" ht="14.25" x14ac:dyDescent="0.2">
      <c r="A231" s="48"/>
      <c r="B231" s="183"/>
      <c r="C231" s="197"/>
      <c r="D231" s="50" t="s">
        <v>365</v>
      </c>
      <c r="E231" s="51">
        <v>69</v>
      </c>
      <c r="F231" s="52"/>
      <c r="G231" s="49"/>
      <c r="H231" s="53">
        <f>H225+H226+H227+H228+H229+H230</f>
        <v>448</v>
      </c>
      <c r="I231" s="53">
        <f>I225+I226+I227+I228+I229+I230</f>
        <v>537.6</v>
      </c>
      <c r="J231" s="260"/>
      <c r="K231" s="266"/>
    </row>
    <row r="232" spans="1:11" s="1" customFormat="1" ht="25.5" x14ac:dyDescent="0.2">
      <c r="A232" s="92" t="s">
        <v>214</v>
      </c>
      <c r="B232" s="184">
        <v>70</v>
      </c>
      <c r="C232" s="106"/>
      <c r="D232" s="55" t="s">
        <v>165</v>
      </c>
      <c r="E232" s="47" t="s">
        <v>16</v>
      </c>
      <c r="F232" s="76">
        <v>0.13</v>
      </c>
      <c r="G232" s="101">
        <v>500</v>
      </c>
      <c r="H232" s="24">
        <f t="shared" si="17"/>
        <v>65</v>
      </c>
      <c r="I232" s="25">
        <f>Table22235[[#This Row],[Сума в лева без ДДС]]*1.2</f>
        <v>78</v>
      </c>
      <c r="J232" s="211" t="s">
        <v>6</v>
      </c>
      <c r="K232" s="256" t="s">
        <v>379</v>
      </c>
    </row>
    <row r="233" spans="1:11" s="68" customFormat="1" ht="14.25" x14ac:dyDescent="0.2">
      <c r="A233" s="48"/>
      <c r="B233" s="183"/>
      <c r="C233" s="197"/>
      <c r="D233" s="50" t="s">
        <v>365</v>
      </c>
      <c r="E233" s="51">
        <v>70</v>
      </c>
      <c r="F233" s="52"/>
      <c r="G233" s="49"/>
      <c r="H233" s="53">
        <v>65</v>
      </c>
      <c r="I233" s="53">
        <v>78</v>
      </c>
      <c r="J233" s="260"/>
      <c r="K233" s="266"/>
    </row>
    <row r="234" spans="1:11" s="1" customFormat="1" ht="76.5" x14ac:dyDescent="0.2">
      <c r="A234" s="92" t="s">
        <v>236</v>
      </c>
      <c r="B234" s="186">
        <v>71</v>
      </c>
      <c r="C234" s="206"/>
      <c r="D234" s="55" t="s">
        <v>142</v>
      </c>
      <c r="E234" s="107" t="s">
        <v>16</v>
      </c>
      <c r="F234" s="108">
        <v>3.4</v>
      </c>
      <c r="G234" s="109">
        <v>300</v>
      </c>
      <c r="H234" s="24">
        <f>F234*G234</f>
        <v>1020</v>
      </c>
      <c r="I234" s="25">
        <f>Table22235[[#This Row],[Сума в лева без ДДС]]*1.2</f>
        <v>1224</v>
      </c>
      <c r="J234" s="110" t="s">
        <v>5</v>
      </c>
      <c r="K234" s="256" t="s">
        <v>393</v>
      </c>
    </row>
    <row r="235" spans="1:11" s="68" customFormat="1" ht="14.25" x14ac:dyDescent="0.2">
      <c r="A235" s="48"/>
      <c r="B235" s="183"/>
      <c r="C235" s="197"/>
      <c r="D235" s="50" t="s">
        <v>365</v>
      </c>
      <c r="E235" s="51">
        <v>71</v>
      </c>
      <c r="F235" s="52"/>
      <c r="G235" s="49"/>
      <c r="H235" s="53">
        <v>1020</v>
      </c>
      <c r="I235" s="53">
        <v>1224</v>
      </c>
      <c r="J235" s="260"/>
      <c r="K235" s="266"/>
    </row>
    <row r="236" spans="1:11" s="1" customFormat="1" ht="15.75" x14ac:dyDescent="0.25">
      <c r="A236" s="92"/>
      <c r="B236" s="185">
        <v>72</v>
      </c>
      <c r="C236" s="106"/>
      <c r="D236" s="95" t="s">
        <v>354</v>
      </c>
      <c r="E236" s="47"/>
      <c r="F236" s="76"/>
      <c r="G236" s="101"/>
      <c r="H236" s="57"/>
      <c r="I236" s="25"/>
      <c r="J236" s="211"/>
      <c r="K236" s="256"/>
    </row>
    <row r="237" spans="1:11" s="1" customFormat="1" ht="25.5" x14ac:dyDescent="0.2">
      <c r="A237" s="64" t="s">
        <v>313</v>
      </c>
      <c r="B237" s="184"/>
      <c r="C237" s="106">
        <v>72.099999999999994</v>
      </c>
      <c r="D237" s="55" t="s">
        <v>116</v>
      </c>
      <c r="E237" s="47" t="s">
        <v>16</v>
      </c>
      <c r="F237" s="76">
        <v>0.04</v>
      </c>
      <c r="G237" s="56">
        <v>3000</v>
      </c>
      <c r="H237" s="24">
        <f>F237*G237</f>
        <v>120</v>
      </c>
      <c r="I237" s="25">
        <f>Table22235[[#This Row],[Сума в лева без ДДС]]*1.2</f>
        <v>144</v>
      </c>
      <c r="J237" s="110" t="s">
        <v>6</v>
      </c>
      <c r="K237" s="257" t="s">
        <v>387</v>
      </c>
    </row>
    <row r="238" spans="1:11" s="23" customFormat="1" ht="76.5" x14ac:dyDescent="0.2">
      <c r="A238" s="61" t="s">
        <v>401</v>
      </c>
      <c r="B238" s="186"/>
      <c r="C238" s="141">
        <v>72.2</v>
      </c>
      <c r="D238" s="55" t="s">
        <v>91</v>
      </c>
      <c r="E238" s="56" t="s">
        <v>16</v>
      </c>
      <c r="F238" s="76">
        <v>0.06</v>
      </c>
      <c r="G238" s="56">
        <v>7000</v>
      </c>
      <c r="H238" s="77">
        <f>F238*G238</f>
        <v>420</v>
      </c>
      <c r="I238" s="25">
        <f>Table22235[[#This Row],[Сума в лева без ДДС]]*1.2</f>
        <v>504</v>
      </c>
      <c r="J238" s="110" t="s">
        <v>6</v>
      </c>
      <c r="K238" s="257" t="s">
        <v>390</v>
      </c>
    </row>
    <row r="239" spans="1:11" s="23" customFormat="1" ht="76.5" x14ac:dyDescent="0.2">
      <c r="A239" s="92" t="s">
        <v>265</v>
      </c>
      <c r="B239" s="186"/>
      <c r="C239" s="106">
        <v>72.3</v>
      </c>
      <c r="D239" s="55" t="s">
        <v>185</v>
      </c>
      <c r="E239" s="56" t="s">
        <v>16</v>
      </c>
      <c r="F239" s="76">
        <v>3.7999999999999999E-2</v>
      </c>
      <c r="G239" s="56">
        <v>1000</v>
      </c>
      <c r="H239" s="77">
        <f t="shared" ref="H239" si="18">F239*G239</f>
        <v>38</v>
      </c>
      <c r="I239" s="25">
        <f>Table22235[[#This Row],[Сума в лева без ДДС]]*1.2</f>
        <v>45.6</v>
      </c>
      <c r="J239" s="110" t="s">
        <v>6</v>
      </c>
      <c r="K239" s="256" t="s">
        <v>380</v>
      </c>
    </row>
    <row r="240" spans="1:11" s="1" customFormat="1" ht="38.25" x14ac:dyDescent="0.2">
      <c r="A240" s="64" t="s">
        <v>238</v>
      </c>
      <c r="B240" s="186"/>
      <c r="C240" s="141">
        <v>72.400000000000006</v>
      </c>
      <c r="D240" s="55" t="s">
        <v>117</v>
      </c>
      <c r="E240" s="56" t="s">
        <v>16</v>
      </c>
      <c r="F240" s="76">
        <v>0.15</v>
      </c>
      <c r="G240" s="56">
        <v>1000</v>
      </c>
      <c r="H240" s="24">
        <f>F240*G240</f>
        <v>150</v>
      </c>
      <c r="I240" s="25">
        <f>Table22235[[#This Row],[Сума в лева без ДДС]]*1.2</f>
        <v>180</v>
      </c>
      <c r="J240" s="110" t="s">
        <v>6</v>
      </c>
      <c r="K240" s="256" t="s">
        <v>389</v>
      </c>
    </row>
    <row r="241" spans="1:11" s="22" customFormat="1" ht="63.75" x14ac:dyDescent="0.2">
      <c r="A241" s="61" t="s">
        <v>402</v>
      </c>
      <c r="B241" s="184"/>
      <c r="C241" s="106">
        <v>72.5</v>
      </c>
      <c r="D241" s="55" t="s">
        <v>184</v>
      </c>
      <c r="E241" s="56" t="s">
        <v>16</v>
      </c>
      <c r="F241" s="76">
        <v>0.28000000000000003</v>
      </c>
      <c r="G241" s="56">
        <v>800</v>
      </c>
      <c r="H241" s="77">
        <f>F241*G241</f>
        <v>224.00000000000003</v>
      </c>
      <c r="I241" s="57">
        <f>Table22235[[#This Row],[Сума в лева без ДДС]]*1.2</f>
        <v>268.8</v>
      </c>
      <c r="J241" s="110" t="s">
        <v>6</v>
      </c>
      <c r="K241" s="256" t="s">
        <v>385</v>
      </c>
    </row>
    <row r="242" spans="1:11" s="22" customFormat="1" ht="38.25" x14ac:dyDescent="0.2">
      <c r="A242" s="61" t="s">
        <v>237</v>
      </c>
      <c r="B242" s="185"/>
      <c r="C242" s="141">
        <v>72.599999999999994</v>
      </c>
      <c r="D242" s="55" t="s">
        <v>44</v>
      </c>
      <c r="E242" s="56" t="s">
        <v>16</v>
      </c>
      <c r="F242" s="76">
        <v>0.36</v>
      </c>
      <c r="G242" s="56">
        <v>500</v>
      </c>
      <c r="H242" s="77">
        <f>F242*G242</f>
        <v>180</v>
      </c>
      <c r="I242" s="57">
        <f>Table22235[[#This Row],[Сума в лева без ДДС]]*1.2</f>
        <v>216</v>
      </c>
      <c r="J242" s="110" t="s">
        <v>6</v>
      </c>
      <c r="K242" s="256" t="s">
        <v>385</v>
      </c>
    </row>
    <row r="243" spans="1:11" s="68" customFormat="1" ht="14.25" x14ac:dyDescent="0.2">
      <c r="A243" s="48"/>
      <c r="B243" s="183"/>
      <c r="C243" s="197"/>
      <c r="D243" s="50" t="s">
        <v>365</v>
      </c>
      <c r="E243" s="51">
        <v>72</v>
      </c>
      <c r="F243" s="52"/>
      <c r="G243" s="49"/>
      <c r="H243" s="53">
        <f>H237+H238+H239+H240+H241+H242</f>
        <v>1132</v>
      </c>
      <c r="I243" s="53">
        <f>I237+I238+I239+I240+I241+I242</f>
        <v>1358.4</v>
      </c>
      <c r="J243" s="260"/>
      <c r="K243" s="266"/>
    </row>
    <row r="244" spans="1:11" s="22" customFormat="1" ht="14.25" x14ac:dyDescent="0.2">
      <c r="A244" s="61"/>
      <c r="B244" s="185">
        <v>73</v>
      </c>
      <c r="C244" s="141"/>
      <c r="D244" s="64" t="s">
        <v>358</v>
      </c>
      <c r="E244" s="56"/>
      <c r="F244" s="76"/>
      <c r="G244" s="56"/>
      <c r="H244" s="79"/>
      <c r="I244" s="25"/>
      <c r="J244" s="110"/>
      <c r="K244" s="257"/>
    </row>
    <row r="245" spans="1:11" s="22" customFormat="1" ht="25.5" x14ac:dyDescent="0.2">
      <c r="A245" s="61" t="s">
        <v>362</v>
      </c>
      <c r="B245" s="185"/>
      <c r="C245" s="141">
        <v>73.099999999999994</v>
      </c>
      <c r="D245" s="100" t="s">
        <v>324</v>
      </c>
      <c r="E245" s="47" t="s">
        <v>16</v>
      </c>
      <c r="F245" s="77">
        <v>0.53</v>
      </c>
      <c r="G245" s="101">
        <v>200</v>
      </c>
      <c r="H245" s="77">
        <f>F245*G245</f>
        <v>106</v>
      </c>
      <c r="I245" s="57">
        <f>Table22235[[#This Row],[Сума в лева без ДДС]]*1.2</f>
        <v>127.19999999999999</v>
      </c>
      <c r="J245" s="110" t="s">
        <v>6</v>
      </c>
      <c r="K245" s="257" t="s">
        <v>386</v>
      </c>
    </row>
    <row r="246" spans="1:11" s="1" customFormat="1" ht="14.25" x14ac:dyDescent="0.2">
      <c r="A246" s="92" t="s">
        <v>242</v>
      </c>
      <c r="B246" s="184"/>
      <c r="C246" s="106">
        <v>73.2</v>
      </c>
      <c r="D246" s="55" t="s">
        <v>163</v>
      </c>
      <c r="E246" s="56" t="s">
        <v>16</v>
      </c>
      <c r="F246" s="76">
        <v>5.2</v>
      </c>
      <c r="G246" s="101">
        <v>100</v>
      </c>
      <c r="H246" s="24">
        <f>F246*G246</f>
        <v>520</v>
      </c>
      <c r="I246" s="25">
        <f>Table22235[[#This Row],[Сума в лева без ДДС]]*1.2</f>
        <v>624</v>
      </c>
      <c r="J246" s="211" t="s">
        <v>6</v>
      </c>
      <c r="K246" s="256" t="s">
        <v>379</v>
      </c>
    </row>
    <row r="247" spans="1:11" s="1" customFormat="1" ht="38.25" x14ac:dyDescent="0.2">
      <c r="A247" s="61" t="s">
        <v>312</v>
      </c>
      <c r="B247" s="190"/>
      <c r="C247" s="141">
        <v>73.3</v>
      </c>
      <c r="D247" s="55" t="s">
        <v>153</v>
      </c>
      <c r="E247" s="47" t="s">
        <v>16</v>
      </c>
      <c r="F247" s="76">
        <v>0.3</v>
      </c>
      <c r="G247" s="127">
        <v>1350</v>
      </c>
      <c r="H247" s="24">
        <f>F247*G247</f>
        <v>405</v>
      </c>
      <c r="I247" s="25">
        <f>Table22235[[#This Row],[Сума в лева без ДДС]]*1.2</f>
        <v>486</v>
      </c>
      <c r="J247" s="211" t="s">
        <v>6</v>
      </c>
      <c r="K247" s="257" t="s">
        <v>396</v>
      </c>
    </row>
    <row r="248" spans="1:11" s="1" customFormat="1" ht="25.5" x14ac:dyDescent="0.2">
      <c r="A248" s="92" t="s">
        <v>244</v>
      </c>
      <c r="B248" s="184"/>
      <c r="C248" s="106">
        <v>73.400000000000006</v>
      </c>
      <c r="D248" s="55" t="s">
        <v>164</v>
      </c>
      <c r="E248" s="47" t="s">
        <v>16</v>
      </c>
      <c r="F248" s="76">
        <v>2.8</v>
      </c>
      <c r="G248" s="101">
        <v>300</v>
      </c>
      <c r="H248" s="77">
        <f>F248*G248</f>
        <v>840</v>
      </c>
      <c r="I248" s="25">
        <f>Table22235[[#This Row],[Сума в лева без ДДС]]*1.2</f>
        <v>1008</v>
      </c>
      <c r="J248" s="211" t="s">
        <v>6</v>
      </c>
      <c r="K248" s="256" t="s">
        <v>379</v>
      </c>
    </row>
    <row r="249" spans="1:11" s="68" customFormat="1" ht="14.25" x14ac:dyDescent="0.2">
      <c r="A249" s="48"/>
      <c r="B249" s="183"/>
      <c r="C249" s="197"/>
      <c r="D249" s="50" t="s">
        <v>365</v>
      </c>
      <c r="E249" s="51">
        <v>73</v>
      </c>
      <c r="F249" s="52"/>
      <c r="G249" s="49"/>
      <c r="H249" s="53">
        <f>H245+H246+H247+H248</f>
        <v>1871</v>
      </c>
      <c r="I249" s="53">
        <f>I245+I246+I247+I248</f>
        <v>2245.1999999999998</v>
      </c>
      <c r="J249" s="260"/>
      <c r="K249" s="266"/>
    </row>
    <row r="250" spans="1:11" s="1" customFormat="1" ht="14.25" x14ac:dyDescent="0.2">
      <c r="A250" s="64"/>
      <c r="B250" s="186">
        <v>74</v>
      </c>
      <c r="C250" s="141"/>
      <c r="D250" s="103" t="s">
        <v>118</v>
      </c>
      <c r="E250" s="47"/>
      <c r="F250" s="76"/>
      <c r="G250" s="56"/>
      <c r="H250" s="24"/>
      <c r="I250" s="25"/>
      <c r="J250" s="110" t="s">
        <v>6</v>
      </c>
      <c r="K250" s="256"/>
    </row>
    <row r="251" spans="1:11" s="1" customFormat="1" ht="38.25" x14ac:dyDescent="0.2">
      <c r="A251" s="64" t="s">
        <v>240</v>
      </c>
      <c r="B251" s="186"/>
      <c r="C251" s="141">
        <v>74.099999999999994</v>
      </c>
      <c r="D251" s="55" t="s">
        <v>119</v>
      </c>
      <c r="E251" s="47" t="s">
        <v>16</v>
      </c>
      <c r="F251" s="57">
        <v>0.8</v>
      </c>
      <c r="G251" s="47">
        <v>300</v>
      </c>
      <c r="H251" s="24">
        <f>F251*G251</f>
        <v>240</v>
      </c>
      <c r="I251" s="25">
        <f>Table22235[[#This Row],[Сума в лева без ДДС]]*1.2</f>
        <v>288</v>
      </c>
      <c r="J251" s="110" t="s">
        <v>6</v>
      </c>
      <c r="K251" s="256" t="s">
        <v>389</v>
      </c>
    </row>
    <row r="252" spans="1:11" s="1" customFormat="1" ht="25.5" x14ac:dyDescent="0.2">
      <c r="A252" s="61" t="s">
        <v>241</v>
      </c>
      <c r="B252" s="190"/>
      <c r="C252" s="141">
        <v>74.2</v>
      </c>
      <c r="D252" s="55" t="s">
        <v>151</v>
      </c>
      <c r="E252" s="47" t="s">
        <v>16</v>
      </c>
      <c r="F252" s="76">
        <v>10</v>
      </c>
      <c r="G252" s="155">
        <v>30</v>
      </c>
      <c r="H252" s="24">
        <f>F252*G252</f>
        <v>300</v>
      </c>
      <c r="I252" s="25">
        <f>Table22235[[#This Row],[Сума в лева без ДДС]]*1.2</f>
        <v>360</v>
      </c>
      <c r="J252" s="110" t="s">
        <v>6</v>
      </c>
      <c r="K252" s="256" t="s">
        <v>395</v>
      </c>
    </row>
    <row r="253" spans="1:11" s="1" customFormat="1" ht="25.5" x14ac:dyDescent="0.2">
      <c r="A253" s="61" t="s">
        <v>241</v>
      </c>
      <c r="B253" s="190"/>
      <c r="C253" s="141">
        <v>74.3</v>
      </c>
      <c r="D253" s="55" t="s">
        <v>152</v>
      </c>
      <c r="E253" s="47" t="s">
        <v>16</v>
      </c>
      <c r="F253" s="76">
        <v>7.9</v>
      </c>
      <c r="G253" s="155">
        <v>30</v>
      </c>
      <c r="H253" s="24">
        <f>F253*G253</f>
        <v>237</v>
      </c>
      <c r="I253" s="25">
        <f>Table22235[[#This Row],[Сума в лева без ДДС]]*1.2</f>
        <v>284.39999999999998</v>
      </c>
      <c r="J253" s="110" t="s">
        <v>6</v>
      </c>
      <c r="K253" s="256" t="s">
        <v>395</v>
      </c>
    </row>
    <row r="254" spans="1:11" s="1" customFormat="1" ht="38.25" x14ac:dyDescent="0.2">
      <c r="A254" s="64" t="s">
        <v>363</v>
      </c>
      <c r="B254" s="186"/>
      <c r="C254" s="141">
        <v>74.400000000000006</v>
      </c>
      <c r="D254" s="55" t="s">
        <v>120</v>
      </c>
      <c r="E254" s="47" t="s">
        <v>16</v>
      </c>
      <c r="F254" s="76">
        <v>4.8499999999999996</v>
      </c>
      <c r="G254" s="56">
        <v>30</v>
      </c>
      <c r="H254" s="24">
        <f>F254*G254</f>
        <v>145.5</v>
      </c>
      <c r="I254" s="57">
        <f>Table22235[[#This Row],[Сума в лева без ДДС]]*1.2</f>
        <v>174.6</v>
      </c>
      <c r="J254" s="110" t="s">
        <v>6</v>
      </c>
      <c r="K254" s="257" t="s">
        <v>398</v>
      </c>
    </row>
    <row r="255" spans="1:11" s="68" customFormat="1" ht="14.25" x14ac:dyDescent="0.2">
      <c r="A255" s="48"/>
      <c r="B255" s="183"/>
      <c r="C255" s="197"/>
      <c r="D255" s="50" t="s">
        <v>365</v>
      </c>
      <c r="E255" s="51">
        <v>74</v>
      </c>
      <c r="F255" s="52"/>
      <c r="G255" s="49"/>
      <c r="H255" s="49">
        <f t="shared" ref="H255:I255" si="19">H251+H252+H253+H254</f>
        <v>922.5</v>
      </c>
      <c r="I255" s="49">
        <f t="shared" si="19"/>
        <v>1107</v>
      </c>
      <c r="J255" s="260"/>
      <c r="K255" s="266"/>
    </row>
    <row r="256" spans="1:11" s="1" customFormat="1" ht="14.25" x14ac:dyDescent="0.2">
      <c r="A256" s="64"/>
      <c r="B256" s="186">
        <v>75</v>
      </c>
      <c r="C256" s="141"/>
      <c r="D256" s="103" t="s">
        <v>110</v>
      </c>
      <c r="E256" s="56"/>
      <c r="F256" s="76"/>
      <c r="G256" s="56"/>
      <c r="H256" s="24"/>
      <c r="I256" s="25"/>
      <c r="J256" s="110"/>
      <c r="K256" s="256"/>
    </row>
    <row r="257" spans="1:11" s="1" customFormat="1" ht="38.25" x14ac:dyDescent="0.2">
      <c r="A257" s="64" t="s">
        <v>226</v>
      </c>
      <c r="B257" s="186"/>
      <c r="C257" s="141">
        <v>75.099999999999994</v>
      </c>
      <c r="D257" s="55" t="s">
        <v>192</v>
      </c>
      <c r="E257" s="47" t="s">
        <v>16</v>
      </c>
      <c r="F257" s="76">
        <v>0.03</v>
      </c>
      <c r="G257" s="56">
        <v>1500</v>
      </c>
      <c r="H257" s="24">
        <f>F257*G257</f>
        <v>45</v>
      </c>
      <c r="I257" s="25">
        <f>Table22235[[#This Row],[Сума в лева без ДДС]]*1.2</f>
        <v>54</v>
      </c>
      <c r="J257" s="110" t="s">
        <v>6</v>
      </c>
      <c r="K257" s="256" t="s">
        <v>389</v>
      </c>
    </row>
    <row r="258" spans="1:11" s="1" customFormat="1" ht="38.25" x14ac:dyDescent="0.2">
      <c r="A258" s="64" t="s">
        <v>239</v>
      </c>
      <c r="B258" s="186"/>
      <c r="C258" s="141">
        <v>75.2</v>
      </c>
      <c r="D258" s="55" t="s">
        <v>193</v>
      </c>
      <c r="E258" s="47" t="s">
        <v>16</v>
      </c>
      <c r="F258" s="76">
        <v>0.01</v>
      </c>
      <c r="G258" s="56">
        <v>2000</v>
      </c>
      <c r="H258" s="24">
        <f>F258*G258</f>
        <v>20</v>
      </c>
      <c r="I258" s="25">
        <f>Table22235[[#This Row],[Сума в лева без ДДС]]*1.2</f>
        <v>24</v>
      </c>
      <c r="J258" s="110" t="s">
        <v>6</v>
      </c>
      <c r="K258" s="256" t="s">
        <v>389</v>
      </c>
    </row>
    <row r="259" spans="1:11" s="1" customFormat="1" ht="38.25" x14ac:dyDescent="0.2">
      <c r="A259" s="64" t="s">
        <v>239</v>
      </c>
      <c r="B259" s="186"/>
      <c r="C259" s="141">
        <v>75.3</v>
      </c>
      <c r="D259" s="55" t="s">
        <v>195</v>
      </c>
      <c r="E259" s="47" t="s">
        <v>16</v>
      </c>
      <c r="F259" s="57">
        <v>0.02</v>
      </c>
      <c r="G259" s="47">
        <v>2000</v>
      </c>
      <c r="H259" s="24">
        <f>F259*G259</f>
        <v>40</v>
      </c>
      <c r="I259" s="25">
        <f>Table22235[[#This Row],[Сума в лева без ДДС]]*1.2</f>
        <v>48</v>
      </c>
      <c r="J259" s="110" t="s">
        <v>6</v>
      </c>
      <c r="K259" s="256" t="s">
        <v>389</v>
      </c>
    </row>
    <row r="260" spans="1:11" s="22" customFormat="1" ht="25.5" x14ac:dyDescent="0.2">
      <c r="A260" s="61" t="s">
        <v>243</v>
      </c>
      <c r="B260" s="194"/>
      <c r="C260" s="199">
        <v>75.400000000000006</v>
      </c>
      <c r="D260" s="63" t="s">
        <v>194</v>
      </c>
      <c r="E260" s="47" t="s">
        <v>16</v>
      </c>
      <c r="F260" s="76">
        <v>0.04</v>
      </c>
      <c r="G260" s="56">
        <v>5000</v>
      </c>
      <c r="H260" s="77">
        <f>F260*G260</f>
        <v>200</v>
      </c>
      <c r="I260" s="25">
        <f>Table22235[[#This Row],[Сума в лева без ДДС]]*1.2</f>
        <v>240</v>
      </c>
      <c r="J260" s="110" t="s">
        <v>6</v>
      </c>
      <c r="K260" s="256" t="s">
        <v>378</v>
      </c>
    </row>
    <row r="261" spans="1:11" s="68" customFormat="1" ht="14.25" x14ac:dyDescent="0.2">
      <c r="A261" s="48"/>
      <c r="B261" s="183"/>
      <c r="C261" s="197"/>
      <c r="D261" s="50" t="s">
        <v>365</v>
      </c>
      <c r="E261" s="51">
        <v>75</v>
      </c>
      <c r="F261" s="52"/>
      <c r="G261" s="49"/>
      <c r="H261" s="53">
        <f>H257+H258+H259+H260</f>
        <v>305</v>
      </c>
      <c r="I261" s="53">
        <f>I257+I258+I259+I260</f>
        <v>366</v>
      </c>
      <c r="J261" s="260"/>
      <c r="K261" s="266"/>
    </row>
    <row r="262" spans="1:11" s="1" customFormat="1" ht="14.25" x14ac:dyDescent="0.2">
      <c r="A262" s="64"/>
      <c r="B262" s="186">
        <v>76</v>
      </c>
      <c r="C262" s="141"/>
      <c r="D262" s="103" t="s">
        <v>111</v>
      </c>
      <c r="E262" s="47"/>
      <c r="F262" s="57"/>
      <c r="G262" s="47"/>
      <c r="H262" s="24"/>
      <c r="I262" s="25"/>
      <c r="J262" s="110"/>
      <c r="K262" s="256"/>
    </row>
    <row r="263" spans="1:11" s="1" customFormat="1" ht="51" x14ac:dyDescent="0.2">
      <c r="A263" s="64" t="s">
        <v>325</v>
      </c>
      <c r="B263" s="186"/>
      <c r="C263" s="141">
        <v>76.099999999999994</v>
      </c>
      <c r="D263" s="55" t="s">
        <v>112</v>
      </c>
      <c r="E263" s="47" t="s">
        <v>16</v>
      </c>
      <c r="F263" s="57">
        <v>0.08</v>
      </c>
      <c r="G263" s="47">
        <v>6720</v>
      </c>
      <c r="H263" s="24">
        <f>F263*G263</f>
        <v>537.6</v>
      </c>
      <c r="I263" s="25">
        <f>Table22235[[#This Row],[Сума в лева без ДДС]]*1.2</f>
        <v>645.12</v>
      </c>
      <c r="J263" s="211" t="s">
        <v>6</v>
      </c>
      <c r="K263" s="257" t="s">
        <v>383</v>
      </c>
    </row>
    <row r="264" spans="1:11" s="1" customFormat="1" ht="51" x14ac:dyDescent="0.2">
      <c r="A264" s="64" t="s">
        <v>326</v>
      </c>
      <c r="B264" s="186"/>
      <c r="C264" s="141">
        <v>76.2</v>
      </c>
      <c r="D264" s="55" t="s">
        <v>113</v>
      </c>
      <c r="E264" s="47" t="s">
        <v>16</v>
      </c>
      <c r="F264" s="57">
        <v>0.08</v>
      </c>
      <c r="G264" s="47">
        <v>960</v>
      </c>
      <c r="H264" s="24">
        <f>F264*G264</f>
        <v>76.8</v>
      </c>
      <c r="I264" s="25">
        <f>Table22235[[#This Row],[Сума в лева без ДДС]]*1.2</f>
        <v>92.16</v>
      </c>
      <c r="J264" s="211" t="s">
        <v>6</v>
      </c>
      <c r="K264" s="256" t="s">
        <v>389</v>
      </c>
    </row>
    <row r="265" spans="1:11" s="1" customFormat="1" ht="38.25" x14ac:dyDescent="0.2">
      <c r="A265" s="61" t="s">
        <v>327</v>
      </c>
      <c r="B265" s="186"/>
      <c r="C265" s="141">
        <v>76.3</v>
      </c>
      <c r="D265" s="55" t="s">
        <v>162</v>
      </c>
      <c r="E265" s="47" t="s">
        <v>16</v>
      </c>
      <c r="F265" s="76">
        <v>0.08</v>
      </c>
      <c r="G265" s="56">
        <v>11520</v>
      </c>
      <c r="H265" s="77">
        <f t="shared" ref="H265:H266" si="20">F265*G265</f>
        <v>921.6</v>
      </c>
      <c r="I265" s="25">
        <f>Table22235[[#This Row],[Сума в лева без ДДС]]*1.2</f>
        <v>1105.92</v>
      </c>
      <c r="J265" s="211" t="s">
        <v>6</v>
      </c>
      <c r="K265" s="257" t="s">
        <v>383</v>
      </c>
    </row>
    <row r="266" spans="1:11" s="1" customFormat="1" ht="38.25" x14ac:dyDescent="0.2">
      <c r="A266" s="61" t="s">
        <v>328</v>
      </c>
      <c r="B266" s="186"/>
      <c r="C266" s="141">
        <v>76.400000000000006</v>
      </c>
      <c r="D266" s="55" t="s">
        <v>114</v>
      </c>
      <c r="E266" s="47" t="s">
        <v>16</v>
      </c>
      <c r="F266" s="76">
        <v>0.08</v>
      </c>
      <c r="G266" s="56">
        <v>13440</v>
      </c>
      <c r="H266" s="77">
        <f t="shared" si="20"/>
        <v>1075.2</v>
      </c>
      <c r="I266" s="25">
        <f>Table22235[[#This Row],[Сума в лева без ДДС]]*1.2</f>
        <v>1290.24</v>
      </c>
      <c r="J266" s="211" t="s">
        <v>6</v>
      </c>
      <c r="K266" s="257" t="s">
        <v>383</v>
      </c>
    </row>
    <row r="267" spans="1:11" s="1" customFormat="1" ht="51" x14ac:dyDescent="0.2">
      <c r="A267" s="64" t="s">
        <v>329</v>
      </c>
      <c r="B267" s="186"/>
      <c r="C267" s="141">
        <v>76.5</v>
      </c>
      <c r="D267" s="55" t="s">
        <v>115</v>
      </c>
      <c r="E267" s="47" t="s">
        <v>16</v>
      </c>
      <c r="F267" s="57">
        <v>0.09</v>
      </c>
      <c r="G267" s="47">
        <v>10560</v>
      </c>
      <c r="H267" s="24">
        <f t="shared" ref="H267" si="21">F267*G267</f>
        <v>950.4</v>
      </c>
      <c r="I267" s="25">
        <f>Table22235[[#This Row],[Сума в лева без ДДС]]*1.2</f>
        <v>1140.48</v>
      </c>
      <c r="J267" s="211" t="s">
        <v>6</v>
      </c>
      <c r="K267" s="257" t="s">
        <v>383</v>
      </c>
    </row>
    <row r="268" spans="1:11" s="68" customFormat="1" ht="14.25" x14ac:dyDescent="0.2">
      <c r="A268" s="48"/>
      <c r="B268" s="183"/>
      <c r="C268" s="197"/>
      <c r="D268" s="50" t="s">
        <v>365</v>
      </c>
      <c r="E268" s="51">
        <v>76</v>
      </c>
      <c r="F268" s="52"/>
      <c r="G268" s="49"/>
      <c r="H268" s="53">
        <f>H263+H264+H265+H266+H267</f>
        <v>3561.6</v>
      </c>
      <c r="I268" s="53">
        <f>I263+I264+I265+I266+I267</f>
        <v>4273.92</v>
      </c>
      <c r="J268" s="260"/>
      <c r="K268" s="266"/>
    </row>
    <row r="269" spans="1:11" s="1" customFormat="1" ht="15.75" x14ac:dyDescent="0.25">
      <c r="A269" s="64"/>
      <c r="B269" s="186">
        <v>77</v>
      </c>
      <c r="C269" s="141"/>
      <c r="D269" s="95" t="s">
        <v>355</v>
      </c>
      <c r="E269" s="47"/>
      <c r="F269" s="57"/>
      <c r="G269" s="47"/>
      <c r="H269" s="57"/>
      <c r="I269" s="25"/>
      <c r="J269" s="211"/>
      <c r="K269" s="256"/>
    </row>
    <row r="270" spans="1:11" s="23" customFormat="1" ht="38.25" x14ac:dyDescent="0.2">
      <c r="A270" s="61" t="s">
        <v>262</v>
      </c>
      <c r="B270" s="184"/>
      <c r="C270" s="106">
        <v>77.099999999999994</v>
      </c>
      <c r="D270" s="55" t="s">
        <v>357</v>
      </c>
      <c r="E270" s="47" t="s">
        <v>16</v>
      </c>
      <c r="F270" s="76">
        <v>1</v>
      </c>
      <c r="G270" s="56">
        <v>100</v>
      </c>
      <c r="H270" s="24">
        <f>F270*G270</f>
        <v>100</v>
      </c>
      <c r="I270" s="25">
        <f>Table22235[[#This Row],[Сума в лева без ДДС]]*1.2</f>
        <v>120</v>
      </c>
      <c r="J270" s="211" t="s">
        <v>6</v>
      </c>
      <c r="K270" s="256" t="s">
        <v>380</v>
      </c>
    </row>
    <row r="271" spans="1:11" s="23" customFormat="1" ht="38.25" x14ac:dyDescent="0.2">
      <c r="A271" s="92" t="s">
        <v>262</v>
      </c>
      <c r="B271" s="184"/>
      <c r="C271" s="106">
        <v>77.2</v>
      </c>
      <c r="D271" s="55" t="s">
        <v>309</v>
      </c>
      <c r="E271" s="47" t="s">
        <v>16</v>
      </c>
      <c r="F271" s="76">
        <v>1</v>
      </c>
      <c r="G271" s="56">
        <v>100</v>
      </c>
      <c r="H271" s="24">
        <f>F271*G271</f>
        <v>100</v>
      </c>
      <c r="I271" s="25">
        <f>Table22235[[#This Row],[Сума в лева без ДДС]]*1.2</f>
        <v>120</v>
      </c>
      <c r="J271" s="211" t="s">
        <v>6</v>
      </c>
      <c r="K271" s="256" t="s">
        <v>380</v>
      </c>
    </row>
    <row r="272" spans="1:11" s="68" customFormat="1" ht="14.25" x14ac:dyDescent="0.2">
      <c r="A272" s="48"/>
      <c r="B272" s="183"/>
      <c r="C272" s="197"/>
      <c r="D272" s="50" t="s">
        <v>365</v>
      </c>
      <c r="E272" s="51">
        <v>77</v>
      </c>
      <c r="F272" s="52"/>
      <c r="G272" s="49"/>
      <c r="H272" s="53">
        <f>H270+H271</f>
        <v>200</v>
      </c>
      <c r="I272" s="53">
        <f>I270+I271</f>
        <v>240</v>
      </c>
      <c r="J272" s="260"/>
      <c r="K272" s="266"/>
    </row>
    <row r="273" spans="1:11" s="23" customFormat="1" ht="15.75" x14ac:dyDescent="0.25">
      <c r="A273" s="92"/>
      <c r="B273" s="184">
        <v>78</v>
      </c>
      <c r="C273" s="106"/>
      <c r="D273" s="95" t="s">
        <v>356</v>
      </c>
      <c r="E273" s="47"/>
      <c r="F273" s="76"/>
      <c r="G273" s="56"/>
      <c r="H273" s="57"/>
      <c r="I273" s="25"/>
      <c r="J273" s="211"/>
      <c r="K273" s="256"/>
    </row>
    <row r="274" spans="1:11" s="1" customFormat="1" ht="25.5" x14ac:dyDescent="0.2">
      <c r="A274" s="61" t="s">
        <v>212</v>
      </c>
      <c r="B274" s="190"/>
      <c r="C274" s="141">
        <v>78.099999999999994</v>
      </c>
      <c r="D274" s="55" t="s">
        <v>148</v>
      </c>
      <c r="E274" s="47" t="s">
        <v>16</v>
      </c>
      <c r="F274" s="76">
        <v>60</v>
      </c>
      <c r="G274" s="127">
        <v>1</v>
      </c>
      <c r="H274" s="24">
        <f t="shared" ref="H274:H275" si="22">F274*G274</f>
        <v>60</v>
      </c>
      <c r="I274" s="25">
        <f>Table22235[[#This Row],[Сума в лева без ДДС]]*1.2</f>
        <v>72</v>
      </c>
      <c r="J274" s="211" t="s">
        <v>6</v>
      </c>
      <c r="K274" s="256" t="s">
        <v>395</v>
      </c>
    </row>
    <row r="275" spans="1:11" s="1" customFormat="1" ht="14.25" x14ac:dyDescent="0.2">
      <c r="A275" s="61" t="s">
        <v>212</v>
      </c>
      <c r="B275" s="190"/>
      <c r="C275" s="141">
        <v>78.2</v>
      </c>
      <c r="D275" s="55" t="s">
        <v>149</v>
      </c>
      <c r="E275" s="47" t="s">
        <v>16</v>
      </c>
      <c r="F275" s="76">
        <v>85.3</v>
      </c>
      <c r="G275" s="127">
        <v>1</v>
      </c>
      <c r="H275" s="24">
        <f t="shared" si="22"/>
        <v>85.3</v>
      </c>
      <c r="I275" s="25">
        <f>Table22235[[#This Row],[Сума в лева без ДДС]]*1.2</f>
        <v>102.36</v>
      </c>
      <c r="J275" s="211" t="s">
        <v>6</v>
      </c>
      <c r="K275" s="256" t="s">
        <v>395</v>
      </c>
    </row>
    <row r="276" spans="1:11" s="68" customFormat="1" ht="14.25" x14ac:dyDescent="0.2">
      <c r="A276" s="48"/>
      <c r="B276" s="183"/>
      <c r="C276" s="197"/>
      <c r="D276" s="50" t="s">
        <v>365</v>
      </c>
      <c r="E276" s="51">
        <v>78</v>
      </c>
      <c r="F276" s="52"/>
      <c r="G276" s="49"/>
      <c r="H276" s="53">
        <f>H274+H275</f>
        <v>145.30000000000001</v>
      </c>
      <c r="I276" s="53">
        <f>I274+I275</f>
        <v>174.36</v>
      </c>
      <c r="J276" s="260"/>
      <c r="K276" s="266"/>
    </row>
    <row r="277" spans="1:11" s="1" customFormat="1" ht="15.75" x14ac:dyDescent="0.25">
      <c r="A277" s="61"/>
      <c r="B277" s="195">
        <v>79</v>
      </c>
      <c r="C277" s="141"/>
      <c r="D277" s="95" t="s">
        <v>359</v>
      </c>
      <c r="E277" s="47"/>
      <c r="F277" s="76"/>
      <c r="G277" s="127"/>
      <c r="H277" s="57"/>
      <c r="I277" s="25"/>
      <c r="J277" s="211"/>
      <c r="K277" s="256"/>
    </row>
    <row r="278" spans="1:11" s="17" customFormat="1" ht="25.5" x14ac:dyDescent="0.2">
      <c r="A278" s="61" t="s">
        <v>265</v>
      </c>
      <c r="B278" s="186"/>
      <c r="C278" s="141">
        <v>79.099999999999994</v>
      </c>
      <c r="D278" s="55" t="s">
        <v>83</v>
      </c>
      <c r="E278" s="47" t="s">
        <v>16</v>
      </c>
      <c r="F278" s="67">
        <v>0.04</v>
      </c>
      <c r="G278" s="65">
        <v>1000</v>
      </c>
      <c r="H278" s="77">
        <f>F278*G278</f>
        <v>40</v>
      </c>
      <c r="I278" s="25">
        <f>Table22235[[#This Row],[Сума в лева без ДДС]]*1.2</f>
        <v>48</v>
      </c>
      <c r="J278" s="211" t="s">
        <v>6</v>
      </c>
      <c r="K278" s="256" t="s">
        <v>380</v>
      </c>
    </row>
    <row r="279" spans="1:11" s="1" customFormat="1" ht="25.5" x14ac:dyDescent="0.2">
      <c r="A279" s="61" t="s">
        <v>227</v>
      </c>
      <c r="B279" s="186"/>
      <c r="C279" s="141">
        <v>79.2</v>
      </c>
      <c r="D279" s="55" t="s">
        <v>139</v>
      </c>
      <c r="E279" s="47" t="s">
        <v>16</v>
      </c>
      <c r="F279" s="76">
        <v>4.8000000000000001E-2</v>
      </c>
      <c r="G279" s="56">
        <v>200</v>
      </c>
      <c r="H279" s="24">
        <f>F279*G279</f>
        <v>9.6</v>
      </c>
      <c r="I279" s="25">
        <f>Table22235[[#This Row],[Сума в лева без ДДС]]*1.2</f>
        <v>11.52</v>
      </c>
      <c r="J279" s="211" t="s">
        <v>6</v>
      </c>
      <c r="K279" s="256" t="s">
        <v>391</v>
      </c>
    </row>
    <row r="280" spans="1:11" s="1" customFormat="1" ht="25.5" x14ac:dyDescent="0.2">
      <c r="A280" s="61" t="s">
        <v>227</v>
      </c>
      <c r="B280" s="186"/>
      <c r="C280" s="141">
        <v>79.3</v>
      </c>
      <c r="D280" s="55" t="s">
        <v>140</v>
      </c>
      <c r="E280" s="47" t="s">
        <v>16</v>
      </c>
      <c r="F280" s="76">
        <v>4.8000000000000001E-2</v>
      </c>
      <c r="G280" s="56">
        <v>200</v>
      </c>
      <c r="H280" s="24">
        <f>F280*G280</f>
        <v>9.6</v>
      </c>
      <c r="I280" s="25">
        <f>Table22235[[#This Row],[Сума в лева без ДДС]]*1.2</f>
        <v>11.52</v>
      </c>
      <c r="J280" s="211" t="s">
        <v>6</v>
      </c>
      <c r="K280" s="256" t="s">
        <v>391</v>
      </c>
    </row>
    <row r="281" spans="1:11" s="1" customFormat="1" ht="38.25" x14ac:dyDescent="0.2">
      <c r="A281" s="92" t="s">
        <v>214</v>
      </c>
      <c r="B281" s="186"/>
      <c r="C281" s="141">
        <v>79.400000000000006</v>
      </c>
      <c r="D281" s="55" t="s">
        <v>166</v>
      </c>
      <c r="E281" s="47" t="s">
        <v>16</v>
      </c>
      <c r="F281" s="76">
        <v>0.18</v>
      </c>
      <c r="G281" s="46">
        <v>500</v>
      </c>
      <c r="H281" s="24">
        <f>F281*G281</f>
        <v>90</v>
      </c>
      <c r="I281" s="25">
        <f>Table22235[[#This Row],[Сума в лева без ДДС]]*1.2</f>
        <v>108</v>
      </c>
      <c r="J281" s="211" t="s">
        <v>6</v>
      </c>
      <c r="K281" s="256" t="s">
        <v>379</v>
      </c>
    </row>
    <row r="282" spans="1:11" s="68" customFormat="1" ht="14.25" x14ac:dyDescent="0.2">
      <c r="A282" s="48"/>
      <c r="B282" s="183"/>
      <c r="C282" s="197"/>
      <c r="D282" s="50" t="s">
        <v>365</v>
      </c>
      <c r="E282" s="51">
        <v>79</v>
      </c>
      <c r="F282" s="52"/>
      <c r="G282" s="49"/>
      <c r="H282" s="53">
        <f>H278+H279+H280+H281</f>
        <v>149.19999999999999</v>
      </c>
      <c r="I282" s="53">
        <f>I278+I279+I280+I281</f>
        <v>179.04</v>
      </c>
      <c r="J282" s="260"/>
      <c r="K282" s="266"/>
    </row>
    <row r="283" spans="1:11" s="23" customFormat="1" ht="14.25" x14ac:dyDescent="0.2">
      <c r="A283" s="61" t="s">
        <v>364</v>
      </c>
      <c r="B283" s="186">
        <v>80</v>
      </c>
      <c r="C283" s="141"/>
      <c r="D283" s="55" t="s">
        <v>255</v>
      </c>
      <c r="E283" s="47" t="s">
        <v>250</v>
      </c>
      <c r="F283" s="76">
        <v>1.3</v>
      </c>
      <c r="G283" s="56">
        <v>38</v>
      </c>
      <c r="H283" s="24">
        <f t="shared" ref="H283" si="23">F283*G283</f>
        <v>49.4</v>
      </c>
      <c r="I283" s="25">
        <f>Table22235[[#This Row],[Сума в лева без ДДС]]*1.2</f>
        <v>59.279999999999994</v>
      </c>
      <c r="J283" s="211" t="s">
        <v>6</v>
      </c>
      <c r="K283" s="256" t="s">
        <v>380</v>
      </c>
    </row>
    <row r="284" spans="1:11" s="68" customFormat="1" ht="14.25" x14ac:dyDescent="0.2">
      <c r="A284" s="48"/>
      <c r="B284" s="183"/>
      <c r="C284" s="197"/>
      <c r="D284" s="50" t="s">
        <v>365</v>
      </c>
      <c r="E284" s="51">
        <v>80</v>
      </c>
      <c r="F284" s="52"/>
      <c r="G284" s="49"/>
      <c r="H284" s="53">
        <v>49.4</v>
      </c>
      <c r="I284" s="53">
        <v>59.279999999999994</v>
      </c>
      <c r="J284" s="260"/>
      <c r="K284" s="266"/>
    </row>
    <row r="285" spans="1:11" s="23" customFormat="1" ht="15.75" x14ac:dyDescent="0.25">
      <c r="A285" s="92"/>
      <c r="B285" s="184">
        <v>81</v>
      </c>
      <c r="C285" s="106"/>
      <c r="D285" s="95" t="s">
        <v>308</v>
      </c>
      <c r="E285" s="47"/>
      <c r="F285" s="76"/>
      <c r="G285" s="56"/>
      <c r="H285" s="57"/>
      <c r="I285" s="25"/>
      <c r="J285" s="110"/>
      <c r="K285" s="256"/>
    </row>
    <row r="286" spans="1:11" s="1" customFormat="1" ht="14.25" x14ac:dyDescent="0.2">
      <c r="A286" s="64" t="s">
        <v>240</v>
      </c>
      <c r="B286" s="184"/>
      <c r="C286" s="141">
        <v>81.099999999999994</v>
      </c>
      <c r="D286" s="55" t="s">
        <v>121</v>
      </c>
      <c r="E286" s="47" t="s">
        <v>16</v>
      </c>
      <c r="F286" s="57">
        <v>4.9000000000000002E-2</v>
      </c>
      <c r="G286" s="47">
        <v>300</v>
      </c>
      <c r="H286" s="24">
        <f t="shared" ref="H286:H300" si="24">F286*G286</f>
        <v>14.700000000000001</v>
      </c>
      <c r="I286" s="25">
        <f>Table22235[[#This Row],[Сума в лева без ДДС]]*1.2</f>
        <v>17.64</v>
      </c>
      <c r="J286" s="110" t="s">
        <v>6</v>
      </c>
      <c r="K286" s="256" t="s">
        <v>389</v>
      </c>
    </row>
    <row r="287" spans="1:11" s="1" customFormat="1" ht="25.5" x14ac:dyDescent="0.2">
      <c r="A287" s="64" t="s">
        <v>307</v>
      </c>
      <c r="B287" s="186"/>
      <c r="C287" s="141">
        <v>81.2</v>
      </c>
      <c r="D287" s="55" t="s">
        <v>79</v>
      </c>
      <c r="E287" s="56" t="s">
        <v>16</v>
      </c>
      <c r="F287" s="76">
        <v>4.6600000000000003E-2</v>
      </c>
      <c r="G287" s="56">
        <v>1000</v>
      </c>
      <c r="H287" s="24">
        <f t="shared" si="24"/>
        <v>46.6</v>
      </c>
      <c r="I287" s="25">
        <f>Table22235[[#This Row],[Сума в лева без ДДС]]*1.2</f>
        <v>55.92</v>
      </c>
      <c r="J287" s="110" t="s">
        <v>6</v>
      </c>
      <c r="K287" s="256" t="s">
        <v>378</v>
      </c>
    </row>
    <row r="288" spans="1:11" s="1" customFormat="1" ht="14.25" x14ac:dyDescent="0.2">
      <c r="A288" s="64" t="s">
        <v>245</v>
      </c>
      <c r="B288" s="184"/>
      <c r="C288" s="141">
        <v>81.3</v>
      </c>
      <c r="D288" s="55" t="s">
        <v>122</v>
      </c>
      <c r="E288" s="47" t="s">
        <v>16</v>
      </c>
      <c r="F288" s="76">
        <v>4.9000000000000002E-2</v>
      </c>
      <c r="G288" s="56">
        <v>500</v>
      </c>
      <c r="H288" s="24">
        <f t="shared" si="24"/>
        <v>24.5</v>
      </c>
      <c r="I288" s="25">
        <f>Table22235[[#This Row],[Сума в лева без ДДС]]*1.2</f>
        <v>29.4</v>
      </c>
      <c r="J288" s="110" t="s">
        <v>6</v>
      </c>
      <c r="K288" s="256" t="s">
        <v>389</v>
      </c>
    </row>
    <row r="289" spans="1:11" s="68" customFormat="1" ht="14.25" x14ac:dyDescent="0.2">
      <c r="A289" s="48"/>
      <c r="B289" s="183"/>
      <c r="C289" s="197"/>
      <c r="D289" s="50" t="s">
        <v>365</v>
      </c>
      <c r="E289" s="51">
        <v>81</v>
      </c>
      <c r="F289" s="52"/>
      <c r="G289" s="49"/>
      <c r="H289" s="53">
        <f>H286+H287+H288</f>
        <v>85.800000000000011</v>
      </c>
      <c r="I289" s="53">
        <f>I286+I287+I288</f>
        <v>102.96000000000001</v>
      </c>
      <c r="J289" s="260"/>
      <c r="K289" s="266"/>
    </row>
    <row r="290" spans="1:11" s="23" customFormat="1" ht="25.5" x14ac:dyDescent="0.2">
      <c r="A290" s="61" t="s">
        <v>266</v>
      </c>
      <c r="B290" s="184">
        <v>82</v>
      </c>
      <c r="C290" s="106"/>
      <c r="D290" s="55" t="s">
        <v>95</v>
      </c>
      <c r="E290" s="47" t="s">
        <v>16</v>
      </c>
      <c r="F290" s="76">
        <v>0.08</v>
      </c>
      <c r="G290" s="56">
        <v>500</v>
      </c>
      <c r="H290" s="24">
        <f t="shared" si="24"/>
        <v>40</v>
      </c>
      <c r="I290" s="25">
        <f>Table22235[[#This Row],[Сума в лева без ДДС]]*1.2</f>
        <v>48</v>
      </c>
      <c r="J290" s="110" t="s">
        <v>6</v>
      </c>
      <c r="K290" s="256" t="s">
        <v>380</v>
      </c>
    </row>
    <row r="291" spans="1:11" s="68" customFormat="1" ht="14.25" x14ac:dyDescent="0.2">
      <c r="A291" s="48"/>
      <c r="B291" s="183"/>
      <c r="C291" s="197"/>
      <c r="D291" s="50" t="s">
        <v>365</v>
      </c>
      <c r="E291" s="51">
        <v>82</v>
      </c>
      <c r="F291" s="52"/>
      <c r="G291" s="49"/>
      <c r="H291" s="53">
        <v>40</v>
      </c>
      <c r="I291" s="53">
        <v>48</v>
      </c>
      <c r="J291" s="260"/>
      <c r="K291" s="266"/>
    </row>
    <row r="292" spans="1:11" s="23" customFormat="1" ht="14.25" x14ac:dyDescent="0.2">
      <c r="A292" s="61"/>
      <c r="B292" s="184">
        <v>83</v>
      </c>
      <c r="C292" s="106"/>
      <c r="D292" s="64" t="s">
        <v>332</v>
      </c>
      <c r="E292" s="47"/>
      <c r="F292" s="76"/>
      <c r="G292" s="56"/>
      <c r="H292" s="57"/>
      <c r="I292" s="25"/>
      <c r="J292" s="110"/>
      <c r="K292" s="256"/>
    </row>
    <row r="293" spans="1:11" s="23" customFormat="1" ht="25.5" x14ac:dyDescent="0.2">
      <c r="A293" s="92" t="s">
        <v>270</v>
      </c>
      <c r="B293" s="186"/>
      <c r="C293" s="141">
        <v>83.1</v>
      </c>
      <c r="D293" s="55" t="s">
        <v>175</v>
      </c>
      <c r="E293" s="56" t="s">
        <v>16</v>
      </c>
      <c r="F293" s="76">
        <v>0.13</v>
      </c>
      <c r="G293" s="56">
        <v>200</v>
      </c>
      <c r="H293" s="24">
        <f t="shared" si="24"/>
        <v>26</v>
      </c>
      <c r="I293" s="25">
        <f>Table22235[[#This Row],[Сума в лева без ДДС]]*1.2</f>
        <v>31.2</v>
      </c>
      <c r="J293" s="110" t="s">
        <v>6</v>
      </c>
      <c r="K293" s="256" t="s">
        <v>380</v>
      </c>
    </row>
    <row r="294" spans="1:11" s="23" customFormat="1" ht="25.5" x14ac:dyDescent="0.2">
      <c r="A294" s="61" t="s">
        <v>271</v>
      </c>
      <c r="B294" s="186"/>
      <c r="C294" s="141">
        <v>83.2</v>
      </c>
      <c r="D294" s="55" t="s">
        <v>176</v>
      </c>
      <c r="E294" s="47" t="s">
        <v>16</v>
      </c>
      <c r="F294" s="76">
        <v>0.66</v>
      </c>
      <c r="G294" s="56">
        <v>20</v>
      </c>
      <c r="H294" s="24">
        <f t="shared" si="24"/>
        <v>13.200000000000001</v>
      </c>
      <c r="I294" s="25">
        <f>Table22235[[#This Row],[Сума в лева без ДДС]]*1.2</f>
        <v>15.84</v>
      </c>
      <c r="J294" s="110" t="s">
        <v>6</v>
      </c>
      <c r="K294" s="256" t="s">
        <v>380</v>
      </c>
    </row>
    <row r="295" spans="1:11" s="68" customFormat="1" ht="14.25" x14ac:dyDescent="0.2">
      <c r="A295" s="48"/>
      <c r="B295" s="183"/>
      <c r="C295" s="197"/>
      <c r="D295" s="50" t="s">
        <v>365</v>
      </c>
      <c r="E295" s="51">
        <v>83</v>
      </c>
      <c r="F295" s="52"/>
      <c r="G295" s="49"/>
      <c r="H295" s="53">
        <f>H293+H294</f>
        <v>39.200000000000003</v>
      </c>
      <c r="I295" s="53">
        <f>I293+I294</f>
        <v>47.04</v>
      </c>
      <c r="J295" s="260"/>
      <c r="K295" s="266"/>
    </row>
    <row r="296" spans="1:11" s="23" customFormat="1" ht="14.25" x14ac:dyDescent="0.2">
      <c r="A296" s="92" t="s">
        <v>269</v>
      </c>
      <c r="B296" s="184">
        <v>84</v>
      </c>
      <c r="C296" s="106"/>
      <c r="D296" s="55" t="s">
        <v>251</v>
      </c>
      <c r="E296" s="47" t="s">
        <v>94</v>
      </c>
      <c r="F296" s="76">
        <v>2</v>
      </c>
      <c r="G296" s="56">
        <v>6</v>
      </c>
      <c r="H296" s="24">
        <f>F296*G296</f>
        <v>12</v>
      </c>
      <c r="I296" s="25">
        <f>Table22235[[#This Row],[Сума в лева без ДДС]]*1.2</f>
        <v>14.399999999999999</v>
      </c>
      <c r="J296" s="110" t="s">
        <v>6</v>
      </c>
      <c r="K296" s="256" t="s">
        <v>380</v>
      </c>
    </row>
    <row r="297" spans="1:11" s="68" customFormat="1" ht="14.25" x14ac:dyDescent="0.2">
      <c r="A297" s="48"/>
      <c r="B297" s="183"/>
      <c r="C297" s="197"/>
      <c r="D297" s="50" t="s">
        <v>365</v>
      </c>
      <c r="E297" s="51">
        <v>84</v>
      </c>
      <c r="F297" s="52"/>
      <c r="G297" s="49"/>
      <c r="H297" s="53">
        <v>12</v>
      </c>
      <c r="I297" s="53">
        <v>14.399999999999999</v>
      </c>
      <c r="J297" s="260"/>
      <c r="K297" s="266"/>
    </row>
    <row r="298" spans="1:11" s="23" customFormat="1" ht="14.25" x14ac:dyDescent="0.2">
      <c r="A298" s="61"/>
      <c r="B298" s="186">
        <v>85</v>
      </c>
      <c r="C298" s="141"/>
      <c r="D298" s="64" t="s">
        <v>333</v>
      </c>
      <c r="E298" s="47"/>
      <c r="F298" s="76"/>
      <c r="G298" s="56"/>
      <c r="H298" s="57"/>
      <c r="I298" s="25"/>
      <c r="J298" s="110"/>
      <c r="K298" s="256"/>
    </row>
    <row r="299" spans="1:11" s="23" customFormat="1" ht="216.75" x14ac:dyDescent="0.2">
      <c r="A299" s="216" t="s">
        <v>263</v>
      </c>
      <c r="B299" s="186"/>
      <c r="C299" s="141">
        <v>85.1</v>
      </c>
      <c r="D299" s="225" t="s">
        <v>311</v>
      </c>
      <c r="E299" s="47" t="s">
        <v>85</v>
      </c>
      <c r="F299" s="76">
        <v>9</v>
      </c>
      <c r="G299" s="56">
        <v>5</v>
      </c>
      <c r="H299" s="24">
        <f t="shared" si="24"/>
        <v>45</v>
      </c>
      <c r="I299" s="25">
        <f>Table22235[[#This Row],[Сума в лева без ДДС]]*1.2</f>
        <v>54</v>
      </c>
      <c r="J299" s="110" t="s">
        <v>6</v>
      </c>
      <c r="K299" s="256" t="s">
        <v>380</v>
      </c>
    </row>
    <row r="300" spans="1:11" s="23" customFormat="1" ht="165.75" x14ac:dyDescent="0.2">
      <c r="A300" s="217" t="s">
        <v>263</v>
      </c>
      <c r="B300" s="186"/>
      <c r="C300" s="141">
        <v>85.2</v>
      </c>
      <c r="D300" s="225" t="s">
        <v>292</v>
      </c>
      <c r="E300" s="47" t="s">
        <v>85</v>
      </c>
      <c r="F300" s="76">
        <v>6.45</v>
      </c>
      <c r="G300" s="56">
        <v>5</v>
      </c>
      <c r="H300" s="24">
        <f t="shared" si="24"/>
        <v>32.25</v>
      </c>
      <c r="I300" s="25">
        <f>Table22235[[#This Row],[Сума в лева без ДДС]]*1.2</f>
        <v>38.699999999999996</v>
      </c>
      <c r="J300" s="110" t="s">
        <v>6</v>
      </c>
      <c r="K300" s="256" t="s">
        <v>380</v>
      </c>
    </row>
    <row r="301" spans="1:11" s="68" customFormat="1" ht="14.25" x14ac:dyDescent="0.2">
      <c r="A301" s="48"/>
      <c r="B301" s="183"/>
      <c r="C301" s="197"/>
      <c r="D301" s="50" t="s">
        <v>365</v>
      </c>
      <c r="E301" s="51">
        <v>85</v>
      </c>
      <c r="F301" s="52"/>
      <c r="G301" s="49"/>
      <c r="H301" s="53">
        <f>H299+H300</f>
        <v>77.25</v>
      </c>
      <c r="I301" s="53">
        <f>I299+I300</f>
        <v>92.699999999999989</v>
      </c>
      <c r="J301" s="260"/>
      <c r="K301" s="266"/>
    </row>
    <row r="302" spans="1:11" s="30" customFormat="1" ht="15.75" x14ac:dyDescent="0.25">
      <c r="A302" s="218" t="s">
        <v>273</v>
      </c>
      <c r="B302" s="186">
        <v>86</v>
      </c>
      <c r="C302" s="200"/>
      <c r="D302" s="226" t="s">
        <v>274</v>
      </c>
      <c r="E302" s="156"/>
      <c r="F302" s="157"/>
      <c r="G302" s="158"/>
      <c r="H302" s="159"/>
      <c r="I302" s="160"/>
      <c r="J302" s="154"/>
      <c r="K302" s="256"/>
    </row>
    <row r="303" spans="1:11" s="30" customFormat="1" ht="102" x14ac:dyDescent="0.2">
      <c r="A303" s="219" t="s">
        <v>281</v>
      </c>
      <c r="B303" s="186"/>
      <c r="C303" s="141">
        <v>86.1</v>
      </c>
      <c r="D303" s="227" t="s">
        <v>275</v>
      </c>
      <c r="E303" s="31" t="s">
        <v>16</v>
      </c>
      <c r="F303" s="105">
        <v>150</v>
      </c>
      <c r="G303" s="101">
        <v>3</v>
      </c>
      <c r="H303" s="116">
        <f t="shared" ref="H303:H308" si="25">F303*G303</f>
        <v>450</v>
      </c>
      <c r="I303" s="32">
        <f t="shared" ref="I303:I304" si="26">1.2*H303</f>
        <v>540</v>
      </c>
      <c r="J303" s="110" t="s">
        <v>6</v>
      </c>
      <c r="K303" s="257" t="s">
        <v>383</v>
      </c>
    </row>
    <row r="304" spans="1:11" s="30" customFormat="1" ht="102" x14ac:dyDescent="0.2">
      <c r="A304" s="219" t="s">
        <v>281</v>
      </c>
      <c r="B304" s="186"/>
      <c r="C304" s="141">
        <v>86.2</v>
      </c>
      <c r="D304" s="227" t="s">
        <v>276</v>
      </c>
      <c r="E304" s="31" t="s">
        <v>16</v>
      </c>
      <c r="F304" s="105">
        <v>150</v>
      </c>
      <c r="G304" s="101">
        <v>3</v>
      </c>
      <c r="H304" s="116">
        <f t="shared" si="25"/>
        <v>450</v>
      </c>
      <c r="I304" s="32">
        <f t="shared" si="26"/>
        <v>540</v>
      </c>
      <c r="J304" s="110" t="s">
        <v>6</v>
      </c>
      <c r="K304" s="257" t="s">
        <v>383</v>
      </c>
    </row>
    <row r="305" spans="1:11" s="30" customFormat="1" ht="102" x14ac:dyDescent="0.2">
      <c r="A305" s="219" t="s">
        <v>282</v>
      </c>
      <c r="B305" s="186"/>
      <c r="C305" s="141">
        <v>86.3</v>
      </c>
      <c r="D305" s="227" t="s">
        <v>280</v>
      </c>
      <c r="E305" s="31" t="s">
        <v>16</v>
      </c>
      <c r="F305" s="105">
        <v>150</v>
      </c>
      <c r="G305" s="101">
        <v>4</v>
      </c>
      <c r="H305" s="116">
        <f t="shared" ref="H305" si="27">F305*G305</f>
        <v>600</v>
      </c>
      <c r="I305" s="32">
        <f t="shared" ref="I305" si="28">1.2*H305</f>
        <v>720</v>
      </c>
      <c r="J305" s="110" t="s">
        <v>6</v>
      </c>
      <c r="K305" s="257" t="s">
        <v>383</v>
      </c>
    </row>
    <row r="306" spans="1:11" s="30" customFormat="1" ht="102" x14ac:dyDescent="0.2">
      <c r="A306" s="219" t="s">
        <v>281</v>
      </c>
      <c r="B306" s="186"/>
      <c r="C306" s="141">
        <v>86.4</v>
      </c>
      <c r="D306" s="227" t="s">
        <v>277</v>
      </c>
      <c r="E306" s="31" t="s">
        <v>16</v>
      </c>
      <c r="F306" s="105">
        <v>150</v>
      </c>
      <c r="G306" s="101">
        <v>3</v>
      </c>
      <c r="H306" s="116">
        <f t="shared" si="25"/>
        <v>450</v>
      </c>
      <c r="I306" s="32">
        <f>1.2*H306</f>
        <v>540</v>
      </c>
      <c r="J306" s="110" t="s">
        <v>6</v>
      </c>
      <c r="K306" s="257" t="s">
        <v>383</v>
      </c>
    </row>
    <row r="307" spans="1:11" s="30" customFormat="1" ht="102.75" thickBot="1" x14ac:dyDescent="0.25">
      <c r="A307" s="219" t="s">
        <v>261</v>
      </c>
      <c r="B307" s="186"/>
      <c r="C307" s="141">
        <v>86.5</v>
      </c>
      <c r="D307" s="228" t="s">
        <v>278</v>
      </c>
      <c r="E307" s="31" t="s">
        <v>16</v>
      </c>
      <c r="F307" s="105">
        <v>150</v>
      </c>
      <c r="G307" s="101">
        <v>2</v>
      </c>
      <c r="H307" s="116">
        <f t="shared" si="25"/>
        <v>300</v>
      </c>
      <c r="I307" s="32">
        <f>1.2*H307</f>
        <v>360</v>
      </c>
      <c r="J307" s="110" t="s">
        <v>6</v>
      </c>
      <c r="K307" s="256" t="s">
        <v>380</v>
      </c>
    </row>
    <row r="308" spans="1:11" s="30" customFormat="1" ht="102" x14ac:dyDescent="0.2">
      <c r="A308" s="219" t="s">
        <v>283</v>
      </c>
      <c r="B308" s="186"/>
      <c r="C308" s="141">
        <v>86.6</v>
      </c>
      <c r="D308" s="229" t="s">
        <v>279</v>
      </c>
      <c r="E308" s="161" t="s">
        <v>16</v>
      </c>
      <c r="F308" s="162">
        <v>150</v>
      </c>
      <c r="G308" s="149">
        <v>4</v>
      </c>
      <c r="H308" s="163">
        <f t="shared" si="25"/>
        <v>600</v>
      </c>
      <c r="I308" s="150">
        <f>1.2*H308</f>
        <v>720</v>
      </c>
      <c r="J308" s="110" t="s">
        <v>6</v>
      </c>
      <c r="K308" s="257" t="s">
        <v>383</v>
      </c>
    </row>
    <row r="309" spans="1:11" s="1" customFormat="1" ht="38.25" x14ac:dyDescent="0.2">
      <c r="A309" s="217" t="s">
        <v>284</v>
      </c>
      <c r="B309" s="195"/>
      <c r="C309" s="141">
        <v>86.7</v>
      </c>
      <c r="D309" s="230" t="s">
        <v>330</v>
      </c>
      <c r="E309" s="47" t="s">
        <v>16</v>
      </c>
      <c r="F309" s="57">
        <v>200</v>
      </c>
      <c r="G309" s="164">
        <v>2</v>
      </c>
      <c r="H309" s="24">
        <f>F309*G309</f>
        <v>400</v>
      </c>
      <c r="I309" s="25">
        <f>Table22235[[#This Row],[Сума в лева без ДДС]]*1.2</f>
        <v>480</v>
      </c>
      <c r="J309" s="110" t="s">
        <v>6</v>
      </c>
      <c r="K309" s="257" t="s">
        <v>383</v>
      </c>
    </row>
    <row r="310" spans="1:11" s="68" customFormat="1" ht="14.25" x14ac:dyDescent="0.2">
      <c r="A310" s="48"/>
      <c r="B310" s="183"/>
      <c r="C310" s="197"/>
      <c r="D310" s="50" t="s">
        <v>365</v>
      </c>
      <c r="E310" s="51">
        <v>86</v>
      </c>
      <c r="F310" s="52"/>
      <c r="G310" s="49"/>
      <c r="H310" s="53">
        <f>H303+H304+H305+H306+H307+H308+H309</f>
        <v>3250</v>
      </c>
      <c r="I310" s="53">
        <f>I303+I304+I305+I306+I307+I308+I309</f>
        <v>3900</v>
      </c>
      <c r="J310" s="260"/>
      <c r="K310" s="266"/>
    </row>
    <row r="311" spans="1:11" s="44" customFormat="1" ht="15.75" x14ac:dyDescent="0.25">
      <c r="A311" s="220"/>
      <c r="B311" s="195">
        <v>87</v>
      </c>
      <c r="C311" s="200"/>
      <c r="D311" s="231" t="s">
        <v>331</v>
      </c>
      <c r="E311" s="165"/>
      <c r="F311" s="166"/>
      <c r="G311" s="167"/>
      <c r="H311" s="166"/>
      <c r="I311" s="168"/>
      <c r="J311" s="110"/>
      <c r="K311" s="266"/>
    </row>
    <row r="312" spans="1:11" s="23" customFormat="1" ht="14.25" x14ac:dyDescent="0.2">
      <c r="A312" s="216" t="s">
        <v>260</v>
      </c>
      <c r="B312" s="186"/>
      <c r="C312" s="141">
        <v>87.1</v>
      </c>
      <c r="D312" s="225" t="s">
        <v>98</v>
      </c>
      <c r="E312" s="47" t="s">
        <v>16</v>
      </c>
      <c r="F312" s="76">
        <v>20</v>
      </c>
      <c r="G312" s="56">
        <v>1</v>
      </c>
      <c r="H312" s="24">
        <f t="shared" ref="H312:H317" si="29">F312*G312</f>
        <v>20</v>
      </c>
      <c r="I312" s="25">
        <f>Table22235[[#This Row],[Сума в лева без ДДС]]*1.2</f>
        <v>24</v>
      </c>
      <c r="J312" s="110" t="s">
        <v>6</v>
      </c>
      <c r="K312" s="256" t="s">
        <v>380</v>
      </c>
    </row>
    <row r="313" spans="1:11" s="23" customFormat="1" ht="14.25" x14ac:dyDescent="0.2">
      <c r="A313" s="217" t="s">
        <v>261</v>
      </c>
      <c r="B313" s="186"/>
      <c r="C313" s="141">
        <v>87.2</v>
      </c>
      <c r="D313" s="225" t="s">
        <v>254</v>
      </c>
      <c r="E313" s="47" t="s">
        <v>16</v>
      </c>
      <c r="F313" s="76">
        <v>20</v>
      </c>
      <c r="G313" s="56">
        <v>2</v>
      </c>
      <c r="H313" s="24">
        <f t="shared" si="29"/>
        <v>40</v>
      </c>
      <c r="I313" s="25">
        <f>Table22235[[#This Row],[Сума в лева без ДДС]]*1.2</f>
        <v>48</v>
      </c>
      <c r="J313" s="110" t="s">
        <v>6</v>
      </c>
      <c r="K313" s="256" t="s">
        <v>380</v>
      </c>
    </row>
    <row r="314" spans="1:11" s="23" customFormat="1" ht="14.25" x14ac:dyDescent="0.2">
      <c r="A314" s="216" t="s">
        <v>260</v>
      </c>
      <c r="B314" s="186"/>
      <c r="C314" s="141">
        <v>87.3</v>
      </c>
      <c r="D314" s="225" t="s">
        <v>99</v>
      </c>
      <c r="E314" s="47" t="s">
        <v>16</v>
      </c>
      <c r="F314" s="76">
        <v>20</v>
      </c>
      <c r="G314" s="56">
        <v>1</v>
      </c>
      <c r="H314" s="24">
        <f t="shared" si="29"/>
        <v>20</v>
      </c>
      <c r="I314" s="25">
        <f>Table22235[[#This Row],[Сума в лева без ДДС]]*1.2</f>
        <v>24</v>
      </c>
      <c r="J314" s="110" t="s">
        <v>6</v>
      </c>
      <c r="K314" s="256" t="s">
        <v>380</v>
      </c>
    </row>
    <row r="315" spans="1:11" s="23" customFormat="1" ht="14.25" x14ac:dyDescent="0.2">
      <c r="A315" s="217" t="s">
        <v>261</v>
      </c>
      <c r="B315" s="186"/>
      <c r="C315" s="141">
        <v>87.4</v>
      </c>
      <c r="D315" s="225" t="s">
        <v>100</v>
      </c>
      <c r="E315" s="47" t="s">
        <v>16</v>
      </c>
      <c r="F315" s="76">
        <v>20</v>
      </c>
      <c r="G315" s="56">
        <v>2</v>
      </c>
      <c r="H315" s="24">
        <f t="shared" si="29"/>
        <v>40</v>
      </c>
      <c r="I315" s="25">
        <f>Table22235[[#This Row],[Сума в лева без ДДС]]*1.2</f>
        <v>48</v>
      </c>
      <c r="J315" s="110" t="s">
        <v>6</v>
      </c>
      <c r="K315" s="256" t="s">
        <v>380</v>
      </c>
    </row>
    <row r="316" spans="1:11" s="23" customFormat="1" ht="14.25" x14ac:dyDescent="0.2">
      <c r="A316" s="216" t="s">
        <v>261</v>
      </c>
      <c r="B316" s="186"/>
      <c r="C316" s="141">
        <v>87.5</v>
      </c>
      <c r="D316" s="225" t="s">
        <v>101</v>
      </c>
      <c r="E316" s="47" t="s">
        <v>16</v>
      </c>
      <c r="F316" s="76">
        <v>10</v>
      </c>
      <c r="G316" s="56">
        <v>2</v>
      </c>
      <c r="H316" s="24">
        <f t="shared" si="29"/>
        <v>20</v>
      </c>
      <c r="I316" s="25">
        <f>Table22235[[#This Row],[Сума в лева без ДДС]]*1.2</f>
        <v>24</v>
      </c>
      <c r="J316" s="110" t="s">
        <v>6</v>
      </c>
      <c r="K316" s="256" t="s">
        <v>380</v>
      </c>
    </row>
    <row r="317" spans="1:11" s="23" customFormat="1" ht="14.25" x14ac:dyDescent="0.2">
      <c r="A317" s="221" t="s">
        <v>261</v>
      </c>
      <c r="B317" s="192"/>
      <c r="C317" s="205">
        <v>87.6</v>
      </c>
      <c r="D317" s="232" t="s">
        <v>102</v>
      </c>
      <c r="E317" s="70" t="s">
        <v>16</v>
      </c>
      <c r="F317" s="24">
        <v>5</v>
      </c>
      <c r="G317" s="58">
        <v>2</v>
      </c>
      <c r="H317" s="24">
        <f t="shared" si="29"/>
        <v>10</v>
      </c>
      <c r="I317" s="25">
        <f>Table22235[[#This Row],[Сума в лева без ДДС]]*1.2</f>
        <v>12</v>
      </c>
      <c r="J317" s="151" t="s">
        <v>6</v>
      </c>
      <c r="K317" s="256" t="s">
        <v>380</v>
      </c>
    </row>
    <row r="318" spans="1:11" s="68" customFormat="1" thickBot="1" x14ac:dyDescent="0.25">
      <c r="A318" s="48"/>
      <c r="B318" s="183"/>
      <c r="C318" s="197"/>
      <c r="D318" s="50" t="s">
        <v>365</v>
      </c>
      <c r="E318" s="51">
        <v>87</v>
      </c>
      <c r="F318" s="52"/>
      <c r="G318" s="49"/>
      <c r="H318" s="53">
        <f>H312+H313+H314+H315+H316+H317</f>
        <v>150</v>
      </c>
      <c r="I318" s="53">
        <f>I312+I313+I314+I315+I316+I317</f>
        <v>180</v>
      </c>
      <c r="J318" s="260"/>
      <c r="K318" s="266"/>
    </row>
    <row r="319" spans="1:11" s="1" customFormat="1" ht="26.25" thickBot="1" x14ac:dyDescent="0.25">
      <c r="A319" s="169"/>
      <c r="B319" s="196"/>
      <c r="C319" s="201"/>
      <c r="D319" s="171" t="s">
        <v>337</v>
      </c>
      <c r="E319" s="170"/>
      <c r="F319" s="172"/>
      <c r="G319" s="170"/>
      <c r="H319" s="172"/>
      <c r="I319" s="172"/>
      <c r="J319" s="170"/>
      <c r="K319" s="256"/>
    </row>
    <row r="320" spans="1:11" s="1" customFormat="1" ht="165.75" x14ac:dyDescent="0.2">
      <c r="A320" s="222" t="s">
        <v>212</v>
      </c>
      <c r="B320" s="182">
        <v>88</v>
      </c>
      <c r="C320" s="212"/>
      <c r="D320" s="233" t="s">
        <v>291</v>
      </c>
      <c r="E320" s="213" t="s">
        <v>16</v>
      </c>
      <c r="F320" s="214">
        <v>7000</v>
      </c>
      <c r="G320" s="177">
        <v>1</v>
      </c>
      <c r="H320" s="59">
        <f t="shared" ref="H320:H330" si="30">F320*G320</f>
        <v>7000</v>
      </c>
      <c r="I320" s="59">
        <f t="shared" ref="I320:I330" si="31">H320*1.2</f>
        <v>8400</v>
      </c>
      <c r="J320" s="154" t="s">
        <v>6</v>
      </c>
      <c r="K320" s="256" t="s">
        <v>393</v>
      </c>
    </row>
    <row r="321" spans="1:12" s="68" customFormat="1" ht="14.25" x14ac:dyDescent="0.2">
      <c r="A321" s="48"/>
      <c r="B321" s="183"/>
      <c r="C321" s="197"/>
      <c r="D321" s="50" t="s">
        <v>365</v>
      </c>
      <c r="E321" s="51">
        <v>88</v>
      </c>
      <c r="F321" s="52"/>
      <c r="G321" s="49"/>
      <c r="H321" s="53">
        <v>7000</v>
      </c>
      <c r="I321" s="53">
        <v>8400</v>
      </c>
      <c r="J321" s="260"/>
      <c r="K321" s="266"/>
    </row>
    <row r="322" spans="1:12" s="1" customFormat="1" ht="63.75" x14ac:dyDescent="0.2">
      <c r="A322" s="217" t="s">
        <v>231</v>
      </c>
      <c r="B322" s="186">
        <v>89</v>
      </c>
      <c r="C322" s="141"/>
      <c r="D322" s="225" t="s">
        <v>334</v>
      </c>
      <c r="E322" s="47" t="s">
        <v>16</v>
      </c>
      <c r="F322" s="76">
        <v>650</v>
      </c>
      <c r="G322" s="56">
        <v>1</v>
      </c>
      <c r="H322" s="57">
        <f t="shared" si="30"/>
        <v>650</v>
      </c>
      <c r="I322" s="59">
        <f t="shared" si="31"/>
        <v>780</v>
      </c>
      <c r="J322" s="110" t="s">
        <v>6</v>
      </c>
      <c r="K322" s="256" t="s">
        <v>391</v>
      </c>
    </row>
    <row r="323" spans="1:12" s="68" customFormat="1" ht="14.25" x14ac:dyDescent="0.2">
      <c r="A323" s="48"/>
      <c r="B323" s="183"/>
      <c r="C323" s="197"/>
      <c r="D323" s="50" t="s">
        <v>365</v>
      </c>
      <c r="E323" s="51">
        <v>89</v>
      </c>
      <c r="F323" s="52"/>
      <c r="G323" s="49"/>
      <c r="H323" s="53">
        <v>650</v>
      </c>
      <c r="I323" s="53">
        <v>780</v>
      </c>
      <c r="J323" s="260"/>
      <c r="K323" s="266"/>
    </row>
    <row r="324" spans="1:12" s="1" customFormat="1" ht="89.25" x14ac:dyDescent="0.2">
      <c r="A324" s="217" t="s">
        <v>231</v>
      </c>
      <c r="B324" s="184">
        <v>90</v>
      </c>
      <c r="C324" s="141"/>
      <c r="D324" s="225" t="s">
        <v>335</v>
      </c>
      <c r="E324" s="47" t="s">
        <v>16</v>
      </c>
      <c r="F324" s="76">
        <v>1700</v>
      </c>
      <c r="G324" s="56">
        <v>1</v>
      </c>
      <c r="H324" s="57">
        <f t="shared" si="30"/>
        <v>1700</v>
      </c>
      <c r="I324" s="59">
        <f t="shared" si="31"/>
        <v>2040</v>
      </c>
      <c r="J324" s="110" t="s">
        <v>6</v>
      </c>
      <c r="K324" s="256" t="s">
        <v>391</v>
      </c>
    </row>
    <row r="325" spans="1:12" s="68" customFormat="1" ht="14.25" x14ac:dyDescent="0.2">
      <c r="A325" s="48"/>
      <c r="B325" s="183"/>
      <c r="C325" s="197"/>
      <c r="D325" s="50" t="s">
        <v>365</v>
      </c>
      <c r="E325" s="51">
        <v>90</v>
      </c>
      <c r="F325" s="52"/>
      <c r="G325" s="49"/>
      <c r="H325" s="53">
        <v>1700</v>
      </c>
      <c r="I325" s="53">
        <v>2040</v>
      </c>
      <c r="J325" s="260"/>
      <c r="K325" s="266"/>
    </row>
    <row r="326" spans="1:12" s="1" customFormat="1" ht="38.25" x14ac:dyDescent="0.2">
      <c r="A326" s="217" t="s">
        <v>231</v>
      </c>
      <c r="B326" s="186">
        <v>91</v>
      </c>
      <c r="C326" s="141"/>
      <c r="D326" s="225" t="s">
        <v>336</v>
      </c>
      <c r="E326" s="47" t="s">
        <v>16</v>
      </c>
      <c r="F326" s="76">
        <v>950</v>
      </c>
      <c r="G326" s="56">
        <v>1</v>
      </c>
      <c r="H326" s="57">
        <f t="shared" si="30"/>
        <v>950</v>
      </c>
      <c r="I326" s="59">
        <f t="shared" si="31"/>
        <v>1140</v>
      </c>
      <c r="J326" s="110" t="s">
        <v>6</v>
      </c>
      <c r="K326" s="256" t="s">
        <v>391</v>
      </c>
    </row>
    <row r="327" spans="1:12" s="68" customFormat="1" ht="14.25" x14ac:dyDescent="0.2">
      <c r="A327" s="48"/>
      <c r="B327" s="183"/>
      <c r="C327" s="197"/>
      <c r="D327" s="50" t="s">
        <v>365</v>
      </c>
      <c r="E327" s="51">
        <v>91</v>
      </c>
      <c r="F327" s="52"/>
      <c r="G327" s="49"/>
      <c r="H327" s="53">
        <v>950</v>
      </c>
      <c r="I327" s="53">
        <v>1140</v>
      </c>
      <c r="J327" s="260"/>
      <c r="K327" s="266"/>
    </row>
    <row r="328" spans="1:12" s="22" customFormat="1" ht="38.25" x14ac:dyDescent="0.2">
      <c r="A328" s="223" t="s">
        <v>197</v>
      </c>
      <c r="B328" s="184">
        <v>92</v>
      </c>
      <c r="C328" s="141"/>
      <c r="D328" s="225" t="s">
        <v>48</v>
      </c>
      <c r="E328" s="56" t="s">
        <v>16</v>
      </c>
      <c r="F328" s="57">
        <v>287</v>
      </c>
      <c r="G328" s="56">
        <v>1</v>
      </c>
      <c r="H328" s="56">
        <f t="shared" si="30"/>
        <v>287</v>
      </c>
      <c r="I328" s="57">
        <f t="shared" si="31"/>
        <v>344.4</v>
      </c>
      <c r="J328" s="110" t="s">
        <v>6</v>
      </c>
      <c r="K328" s="256" t="s">
        <v>385</v>
      </c>
    </row>
    <row r="329" spans="1:12" s="68" customFormat="1" ht="14.25" x14ac:dyDescent="0.2">
      <c r="A329" s="48"/>
      <c r="B329" s="183"/>
      <c r="C329" s="197"/>
      <c r="D329" s="50" t="s">
        <v>365</v>
      </c>
      <c r="E329" s="51">
        <v>92</v>
      </c>
      <c r="F329" s="52"/>
      <c r="G329" s="49"/>
      <c r="H329" s="53">
        <v>287</v>
      </c>
      <c r="I329" s="53">
        <v>344.4</v>
      </c>
      <c r="J329" s="260"/>
      <c r="K329" s="266"/>
    </row>
    <row r="330" spans="1:12" s="22" customFormat="1" ht="89.25" x14ac:dyDescent="0.2">
      <c r="A330" s="224" t="s">
        <v>202</v>
      </c>
      <c r="B330" s="186">
        <v>93</v>
      </c>
      <c r="C330" s="106"/>
      <c r="D330" s="225" t="s">
        <v>80</v>
      </c>
      <c r="E330" s="56" t="s">
        <v>16</v>
      </c>
      <c r="F330" s="76">
        <v>1800</v>
      </c>
      <c r="G330" s="56">
        <v>1</v>
      </c>
      <c r="H330" s="57">
        <f t="shared" si="30"/>
        <v>1800</v>
      </c>
      <c r="I330" s="59">
        <f t="shared" si="31"/>
        <v>2160</v>
      </c>
      <c r="J330" s="110" t="s">
        <v>6</v>
      </c>
      <c r="K330" s="256" t="s">
        <v>378</v>
      </c>
    </row>
    <row r="331" spans="1:12" s="68" customFormat="1" ht="14.25" x14ac:dyDescent="0.2">
      <c r="A331" s="48"/>
      <c r="B331" s="183"/>
      <c r="C331" s="197"/>
      <c r="D331" s="50" t="s">
        <v>365</v>
      </c>
      <c r="E331" s="51">
        <v>93</v>
      </c>
      <c r="F331" s="52"/>
      <c r="G331" s="49"/>
      <c r="H331" s="53">
        <v>1800</v>
      </c>
      <c r="I331" s="53">
        <v>2160</v>
      </c>
      <c r="J331" s="260"/>
      <c r="K331" s="266"/>
    </row>
    <row r="332" spans="1:12" s="22" customFormat="1" ht="38.25" x14ac:dyDescent="0.2">
      <c r="A332" s="223" t="s">
        <v>197</v>
      </c>
      <c r="B332" s="184">
        <v>94</v>
      </c>
      <c r="C332" s="141"/>
      <c r="D332" s="234" t="s">
        <v>47</v>
      </c>
      <c r="E332" s="82" t="s">
        <v>16</v>
      </c>
      <c r="F332" s="59">
        <v>1955.83</v>
      </c>
      <c r="G332" s="82">
        <v>1</v>
      </c>
      <c r="H332" s="82">
        <f t="shared" ref="H332" si="32">F332*G332</f>
        <v>1955.83</v>
      </c>
      <c r="I332" s="59">
        <f t="shared" ref="I332" si="33">H332*1.2</f>
        <v>2346.9959999999996</v>
      </c>
      <c r="J332" s="110" t="s">
        <v>6</v>
      </c>
      <c r="K332" s="256" t="s">
        <v>385</v>
      </c>
    </row>
    <row r="333" spans="1:12" s="68" customFormat="1" ht="14.25" x14ac:dyDescent="0.2">
      <c r="A333" s="48"/>
      <c r="B333" s="183"/>
      <c r="C333" s="197"/>
      <c r="D333" s="50" t="s">
        <v>365</v>
      </c>
      <c r="E333" s="51">
        <v>94</v>
      </c>
      <c r="F333" s="52"/>
      <c r="G333" s="49"/>
      <c r="H333" s="53">
        <v>1955.83</v>
      </c>
      <c r="I333" s="53">
        <v>2346.9959999999996</v>
      </c>
      <c r="J333" s="260"/>
      <c r="K333" s="266"/>
    </row>
    <row r="334" spans="1:12" s="22" customFormat="1" ht="76.5" x14ac:dyDescent="0.2">
      <c r="A334" s="224" t="s">
        <v>202</v>
      </c>
      <c r="B334" s="186">
        <v>95</v>
      </c>
      <c r="C334" s="106"/>
      <c r="D334" s="225" t="s">
        <v>81</v>
      </c>
      <c r="E334" s="56" t="s">
        <v>16</v>
      </c>
      <c r="F334" s="76">
        <v>1500</v>
      </c>
      <c r="G334" s="56">
        <v>1</v>
      </c>
      <c r="H334" s="57">
        <f>F334*G334</f>
        <v>1500</v>
      </c>
      <c r="I334" s="59">
        <f>H334*1.2</f>
        <v>1800</v>
      </c>
      <c r="J334" s="110" t="s">
        <v>6</v>
      </c>
      <c r="K334" s="256" t="s">
        <v>378</v>
      </c>
    </row>
    <row r="335" spans="1:12" s="68" customFormat="1" ht="14.25" x14ac:dyDescent="0.2">
      <c r="A335" s="48"/>
      <c r="B335" s="183"/>
      <c r="C335" s="197"/>
      <c r="D335" s="50" t="s">
        <v>365</v>
      </c>
      <c r="E335" s="51">
        <v>95</v>
      </c>
      <c r="F335" s="52"/>
      <c r="G335" s="49"/>
      <c r="H335" s="53">
        <v>1500</v>
      </c>
      <c r="I335" s="53">
        <v>1800</v>
      </c>
      <c r="J335" s="260"/>
      <c r="K335" s="266"/>
    </row>
    <row r="336" spans="1:12" s="22" customFormat="1" ht="38.25" x14ac:dyDescent="0.2">
      <c r="A336" s="224" t="s">
        <v>202</v>
      </c>
      <c r="B336" s="184">
        <v>96</v>
      </c>
      <c r="C336" s="106"/>
      <c r="D336" s="225" t="s">
        <v>403</v>
      </c>
      <c r="E336" s="56" t="s">
        <v>16</v>
      </c>
      <c r="F336" s="76">
        <v>500</v>
      </c>
      <c r="G336" s="56">
        <v>1</v>
      </c>
      <c r="H336" s="57">
        <f>F336*G336</f>
        <v>500</v>
      </c>
      <c r="I336" s="59">
        <f>H336*1.2</f>
        <v>600</v>
      </c>
      <c r="J336" s="110" t="s">
        <v>6</v>
      </c>
      <c r="K336" s="256" t="s">
        <v>378</v>
      </c>
      <c r="L336" s="27"/>
    </row>
    <row r="337" spans="1:12" s="68" customFormat="1" ht="14.25" x14ac:dyDescent="0.2">
      <c r="A337" s="48"/>
      <c r="B337" s="183"/>
      <c r="C337" s="197"/>
      <c r="D337" s="50" t="s">
        <v>365</v>
      </c>
      <c r="E337" s="51">
        <v>96</v>
      </c>
      <c r="F337" s="52"/>
      <c r="G337" s="49"/>
      <c r="H337" s="53">
        <v>500</v>
      </c>
      <c r="I337" s="53">
        <v>600</v>
      </c>
      <c r="J337" s="260"/>
      <c r="K337" s="266"/>
    </row>
    <row r="338" spans="1:12" s="22" customFormat="1" ht="63.75" x14ac:dyDescent="0.2">
      <c r="A338" s="224" t="s">
        <v>202</v>
      </c>
      <c r="B338" s="186">
        <v>97</v>
      </c>
      <c r="C338" s="141"/>
      <c r="D338" s="225" t="s">
        <v>82</v>
      </c>
      <c r="E338" s="56" t="s">
        <v>16</v>
      </c>
      <c r="F338" s="57">
        <v>1050</v>
      </c>
      <c r="G338" s="56">
        <v>1</v>
      </c>
      <c r="H338" s="57">
        <f>F338*G338</f>
        <v>1050</v>
      </c>
      <c r="I338" s="57">
        <f>H338*1.2</f>
        <v>1260</v>
      </c>
      <c r="J338" s="110" t="s">
        <v>6</v>
      </c>
      <c r="K338" s="256" t="s">
        <v>378</v>
      </c>
    </row>
    <row r="339" spans="1:12" s="68" customFormat="1" ht="14.25" x14ac:dyDescent="0.2">
      <c r="A339" s="48"/>
      <c r="B339" s="183"/>
      <c r="C339" s="197"/>
      <c r="D339" s="50" t="s">
        <v>365</v>
      </c>
      <c r="E339" s="51">
        <v>97</v>
      </c>
      <c r="F339" s="52"/>
      <c r="G339" s="49"/>
      <c r="H339" s="53">
        <v>1050</v>
      </c>
      <c r="I339" s="53">
        <v>1260</v>
      </c>
      <c r="J339" s="260"/>
      <c r="K339" s="266"/>
    </row>
    <row r="340" spans="1:12" s="22" customFormat="1" ht="18.75" x14ac:dyDescent="0.3">
      <c r="A340" s="224"/>
      <c r="B340" s="184"/>
      <c r="C340" s="141"/>
      <c r="D340" s="235" t="s">
        <v>285</v>
      </c>
      <c r="E340" s="56"/>
      <c r="F340" s="57"/>
      <c r="G340" s="56"/>
      <c r="H340" s="57"/>
      <c r="I340" s="57"/>
      <c r="J340" s="110"/>
      <c r="K340" s="257"/>
    </row>
    <row r="341" spans="1:12" s="17" customFormat="1" ht="51" x14ac:dyDescent="0.2">
      <c r="A341" s="221" t="s">
        <v>262</v>
      </c>
      <c r="B341" s="192">
        <v>98</v>
      </c>
      <c r="C341" s="205"/>
      <c r="D341" s="232" t="s">
        <v>252</v>
      </c>
      <c r="E341" s="73" t="s">
        <v>253</v>
      </c>
      <c r="F341" s="74">
        <v>160</v>
      </c>
      <c r="G341" s="73">
        <v>100</v>
      </c>
      <c r="H341" s="24">
        <f>F341*G341</f>
        <v>16000</v>
      </c>
      <c r="I341" s="25">
        <f>H341*1.2</f>
        <v>19200</v>
      </c>
      <c r="J341" s="151" t="s">
        <v>6</v>
      </c>
      <c r="K341" s="256" t="s">
        <v>380</v>
      </c>
    </row>
    <row r="342" spans="1:12" s="68" customFormat="1" thickBot="1" x14ac:dyDescent="0.25">
      <c r="A342" s="48"/>
      <c r="B342" s="183"/>
      <c r="C342" s="197"/>
      <c r="D342" s="50" t="s">
        <v>365</v>
      </c>
      <c r="E342" s="51">
        <v>98</v>
      </c>
      <c r="F342" s="52"/>
      <c r="G342" s="49"/>
      <c r="H342" s="237">
        <v>16000</v>
      </c>
      <c r="I342" s="237">
        <v>19200</v>
      </c>
      <c r="J342" s="260"/>
      <c r="K342" s="266"/>
    </row>
    <row r="343" spans="1:12" s="1" customFormat="1" ht="12.75" x14ac:dyDescent="0.2">
      <c r="A343" s="173"/>
      <c r="B343" s="174"/>
      <c r="C343" s="174"/>
      <c r="D343" s="174"/>
      <c r="E343" s="175" t="s">
        <v>23</v>
      </c>
      <c r="F343" s="176"/>
      <c r="G343" s="175"/>
      <c r="H343" s="267">
        <f>SUM(H9:H342)/2</f>
        <v>155657.64000000001</v>
      </c>
      <c r="I343" s="268">
        <f>SUM(I9:I342)/2</f>
        <v>186789.16800000012</v>
      </c>
      <c r="J343" s="215"/>
      <c r="K343" s="269"/>
    </row>
    <row r="344" spans="1:12" s="23" customFormat="1" ht="12.75" x14ac:dyDescent="0.2">
      <c r="A344" s="270"/>
      <c r="B344" s="271"/>
      <c r="C344" s="271"/>
      <c r="D344" s="272"/>
      <c r="E344" s="273"/>
      <c r="F344" s="274"/>
      <c r="G344" s="273"/>
      <c r="H344" s="273"/>
      <c r="I344" s="275"/>
      <c r="J344" s="275"/>
    </row>
    <row r="345" spans="1:12" s="23" customFormat="1" ht="12.75" x14ac:dyDescent="0.2">
      <c r="A345" s="276"/>
      <c r="B345" s="277"/>
      <c r="C345" s="277"/>
      <c r="D345" s="276"/>
      <c r="E345" s="278"/>
      <c r="F345" s="279"/>
      <c r="G345" s="278"/>
      <c r="H345" s="278"/>
      <c r="I345" s="279"/>
      <c r="J345" s="279"/>
    </row>
    <row r="346" spans="1:12" s="23" customFormat="1" ht="12.75" x14ac:dyDescent="0.2">
      <c r="A346" s="276"/>
      <c r="B346" s="277"/>
      <c r="C346" s="277"/>
      <c r="D346" s="276"/>
      <c r="E346" s="278"/>
      <c r="F346" s="279"/>
      <c r="G346" s="278"/>
      <c r="H346" s="278"/>
      <c r="I346" s="279"/>
      <c r="J346" s="279"/>
    </row>
    <row r="347" spans="1:12" s="23" customFormat="1" ht="12.75" x14ac:dyDescent="0.2">
      <c r="A347" s="276"/>
      <c r="B347" s="277"/>
      <c r="C347" s="277"/>
      <c r="D347" s="276"/>
      <c r="E347" s="278"/>
      <c r="F347" s="279"/>
      <c r="G347" s="278"/>
      <c r="H347" s="278"/>
      <c r="I347" s="279"/>
      <c r="J347" s="279"/>
    </row>
    <row r="348" spans="1:12" s="23" customFormat="1" ht="12.75" x14ac:dyDescent="0.2">
      <c r="A348" s="276"/>
      <c r="B348" s="277"/>
      <c r="C348" s="277"/>
      <c r="D348" s="276"/>
      <c r="E348" s="278"/>
      <c r="F348" s="279"/>
      <c r="G348" s="278"/>
      <c r="H348" s="278"/>
      <c r="I348" s="278"/>
      <c r="J348" s="278"/>
    </row>
    <row r="349" spans="1:12" s="23" customFormat="1" ht="25.5" hidden="1" x14ac:dyDescent="0.2">
      <c r="C349" s="277"/>
      <c r="D349" s="277"/>
      <c r="E349" s="276"/>
      <c r="F349" s="279"/>
      <c r="G349" s="278" t="s">
        <v>370</v>
      </c>
      <c r="H349" s="281">
        <f>H342+H339+H337+H335+H333+H331+H329+H327+H325+H323+H321+H318+H310+H301+H297+H295+H291+H289+H284+H282+H276+H272+H268+H261+H255+H249+H243+H235+H233+H231+H222+H215+H210+H208+H206+H201+H190+H183+H176+H171+H167+H165+H163+H152+H150+H147+H145+H143+H140+H138+H134+H130+H127+H125+H123+H112+H103+H101+H99+H97+H95+H93+H91+H89+H87+H85+H83+H81+H68+H66+H64+H62+H60+H58+H56+H54+H52+H50+H48+H46+H44+H42+H40+H38+H36+H34+H32+H30+H28+H26+H24+H22+H20+H18+H16+H14+H12+H10</f>
        <v>155657.63999999998</v>
      </c>
      <c r="I349" s="281">
        <f>I342+I339+I337+I335+I333+I331+I329+I327+I325+I323+I321+I318+I310+I301+I297+I295+I291+I289+I284+I282+I276+I272+I268+I261+I255+I249+I243+I235+I233+I231+I222+I215+I210+I208+I206+I201+I190+I183+I176+I171+I167+I165+I163+I152+I150+I147+I145+I143+I140+I138+I134+I130+I127+I125+I123+I112+I103+I101+I99+I97+I95+I93+I91+I89+I87+I85+I83+I81+I68+I66+I64+I62+I60+I58+I56+I54+I52+I50+I48+I46+I44+I42+I40+I38+I36+I34+I32+I30+I28+I26+I24+I22+I20+I18+I16+I14+I12+I10</f>
        <v>186789.16800000006</v>
      </c>
      <c r="J349" s="281">
        <f>H343*1.2</f>
        <v>186789.16800000001</v>
      </c>
    </row>
    <row r="350" spans="1:12" s="23" customFormat="1" ht="18.75" x14ac:dyDescent="0.3">
      <c r="B350" s="280" t="s">
        <v>377</v>
      </c>
      <c r="F350" s="282"/>
      <c r="G350" s="10"/>
      <c r="H350" s="10"/>
      <c r="I350" s="10"/>
      <c r="J350" s="10"/>
    </row>
    <row r="351" spans="1:12" ht="15.75" x14ac:dyDescent="0.25">
      <c r="B351" s="284" t="s">
        <v>371</v>
      </c>
      <c r="C351" s="285"/>
      <c r="D351" s="286"/>
      <c r="F351" s="287"/>
      <c r="G351" s="287"/>
      <c r="H351" s="285"/>
      <c r="I351" s="10"/>
      <c r="K351" s="288"/>
      <c r="L351" s="288"/>
    </row>
    <row r="352" spans="1:12" ht="15.75" x14ac:dyDescent="0.25">
      <c r="A352" s="11"/>
      <c r="B352" s="289" t="s">
        <v>373</v>
      </c>
    </row>
    <row r="353" spans="2:9" s="11" customFormat="1" ht="15.75" x14ac:dyDescent="0.25">
      <c r="B353" s="284" t="s">
        <v>372</v>
      </c>
      <c r="C353" s="285"/>
      <c r="D353" s="286"/>
      <c r="E353" s="285"/>
      <c r="F353" s="290"/>
      <c r="G353" s="287"/>
      <c r="H353" s="285"/>
      <c r="I353" s="10"/>
    </row>
    <row r="354" spans="2:9" s="11" customFormat="1" ht="15.75" x14ac:dyDescent="0.25">
      <c r="B354" s="290" t="s">
        <v>376</v>
      </c>
      <c r="C354" s="285"/>
      <c r="D354" s="286"/>
      <c r="F354" s="290"/>
      <c r="G354" s="287"/>
      <c r="H354" s="285"/>
      <c r="I354" s="10"/>
    </row>
    <row r="355" spans="2:9" s="11" customFormat="1" ht="15.75" x14ac:dyDescent="0.25">
      <c r="B355" s="290" t="s">
        <v>399</v>
      </c>
      <c r="C355" s="285"/>
      <c r="D355" s="286"/>
      <c r="E355" s="285"/>
      <c r="F355" s="285"/>
      <c r="G355" s="287"/>
      <c r="H355" s="285"/>
      <c r="I355" s="10"/>
    </row>
    <row r="356" spans="2:9" s="11" customFormat="1" ht="15.75" x14ac:dyDescent="0.25">
      <c r="B356" s="290" t="s">
        <v>374</v>
      </c>
      <c r="C356" s="287"/>
      <c r="D356" s="287"/>
      <c r="E356" s="287"/>
      <c r="F356" s="287"/>
      <c r="G356" s="287"/>
      <c r="H356" s="287"/>
      <c r="I356" s="287"/>
    </row>
    <row r="357" spans="2:9" s="11" customFormat="1" ht="15.75" x14ac:dyDescent="0.25">
      <c r="B357" s="290" t="s">
        <v>400</v>
      </c>
      <c r="C357" s="287"/>
      <c r="D357" s="287"/>
      <c r="E357" s="287"/>
      <c r="F357" s="287"/>
      <c r="G357" s="287"/>
      <c r="H357" s="287"/>
      <c r="I357" s="287"/>
    </row>
    <row r="358" spans="2:9" s="11" customFormat="1" ht="15.75" x14ac:dyDescent="0.25">
      <c r="B358" s="290" t="s">
        <v>375</v>
      </c>
      <c r="C358" s="287"/>
      <c r="D358" s="287"/>
      <c r="E358" s="287"/>
      <c r="F358" s="287"/>
      <c r="G358" s="287"/>
      <c r="H358" s="287"/>
      <c r="I358" s="287"/>
    </row>
  </sheetData>
  <mergeCells count="3">
    <mergeCell ref="A3:E3"/>
    <mergeCell ref="A4:D4"/>
    <mergeCell ref="A1:J1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ignoredErrors>
    <ignoredError sqref="H295:I295 H289:I289 H282:I282 H231:I231 H206:I206 H171:I171 H163:I163 H81:I81 H123:I123 H138:I138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6"/>
  <sheetViews>
    <sheetView tabSelected="1" topLeftCell="A17" zoomScaleNormal="100" workbookViewId="0">
      <selection activeCell="C27" sqref="C27"/>
    </sheetView>
  </sheetViews>
  <sheetFormatPr defaultRowHeight="15" x14ac:dyDescent="0.25"/>
  <cols>
    <col min="1" max="1" width="5.7109375" style="11" customWidth="1"/>
    <col min="2" max="2" width="7.85546875" style="11" customWidth="1"/>
    <col min="3" max="3" width="62.140625" style="11" customWidth="1"/>
    <col min="4" max="4" width="9.7109375" style="11" customWidth="1"/>
    <col min="5" max="5" width="8.140625" style="33" customWidth="1"/>
    <col min="6" max="6" width="6.42578125" style="9" customWidth="1"/>
    <col min="7" max="7" width="9.7109375" style="9" customWidth="1"/>
    <col min="8" max="8" width="12" style="9" customWidth="1"/>
    <col min="9" max="16384" width="9.140625" style="11"/>
  </cols>
  <sheetData>
    <row r="1" spans="1:9" s="8" customFormat="1" ht="41.25" customHeight="1" x14ac:dyDescent="0.3">
      <c r="A1" s="332" t="s">
        <v>405</v>
      </c>
      <c r="B1" s="332"/>
      <c r="C1" s="332"/>
      <c r="D1" s="332"/>
      <c r="E1" s="332"/>
      <c r="F1" s="332"/>
      <c r="G1" s="332"/>
      <c r="H1" s="7"/>
      <c r="I1" s="7"/>
    </row>
    <row r="2" spans="1:9" s="8" customFormat="1" ht="18.75" x14ac:dyDescent="0.3">
      <c r="C2" s="42" t="s">
        <v>406</v>
      </c>
      <c r="E2" s="36"/>
      <c r="F2" s="28"/>
      <c r="G2" s="28"/>
      <c r="H2" s="28"/>
    </row>
    <row r="3" spans="1:9" ht="15.75" customHeight="1" x14ac:dyDescent="0.25">
      <c r="A3" s="333"/>
      <c r="B3" s="333"/>
      <c r="C3" s="333"/>
      <c r="D3" s="291"/>
      <c r="G3" s="10"/>
      <c r="H3" s="10"/>
    </row>
    <row r="4" spans="1:9" ht="15" customHeight="1" x14ac:dyDescent="0.25">
      <c r="A4" s="334"/>
      <c r="B4" s="334"/>
      <c r="C4" s="334"/>
      <c r="D4" s="9"/>
      <c r="G4" s="10"/>
      <c r="H4" s="10"/>
    </row>
    <row r="5" spans="1:9" x14ac:dyDescent="0.25">
      <c r="A5" s="12"/>
      <c r="B5" s="12"/>
      <c r="C5" s="13"/>
      <c r="D5" s="9"/>
      <c r="G5" s="10"/>
      <c r="H5" s="14"/>
    </row>
    <row r="6" spans="1:9" s="17" customFormat="1" ht="51" x14ac:dyDescent="0.2">
      <c r="A6" s="293" t="s">
        <v>0</v>
      </c>
      <c r="B6" s="255" t="s">
        <v>21</v>
      </c>
      <c r="C6" s="255" t="s">
        <v>1</v>
      </c>
      <c r="D6" s="294" t="s">
        <v>248</v>
      </c>
      <c r="E6" s="295" t="s">
        <v>249</v>
      </c>
      <c r="F6" s="255" t="s">
        <v>169</v>
      </c>
      <c r="G6" s="295" t="s">
        <v>2</v>
      </c>
      <c r="H6" s="296" t="s">
        <v>3</v>
      </c>
    </row>
    <row r="7" spans="1:9" s="17" customFormat="1" ht="12.75" hidden="1" x14ac:dyDescent="0.2">
      <c r="A7" s="297">
        <v>2</v>
      </c>
      <c r="B7" s="2">
        <v>3</v>
      </c>
      <c r="C7" s="2">
        <v>4</v>
      </c>
      <c r="D7" s="2">
        <v>5</v>
      </c>
      <c r="E7" s="34">
        <v>6</v>
      </c>
      <c r="F7" s="2">
        <v>7</v>
      </c>
      <c r="G7" s="2">
        <v>8</v>
      </c>
      <c r="H7" s="259">
        <v>10</v>
      </c>
    </row>
    <row r="8" spans="1:9" s="17" customFormat="1" ht="12.75" x14ac:dyDescent="0.2">
      <c r="A8" s="298"/>
      <c r="B8" s="299"/>
      <c r="C8" s="300" t="s">
        <v>180</v>
      </c>
      <c r="D8" s="299"/>
      <c r="E8" s="301"/>
      <c r="F8" s="2"/>
      <c r="G8" s="302"/>
      <c r="H8" s="259"/>
    </row>
    <row r="9" spans="1:9" s="140" customFormat="1" ht="165.75" x14ac:dyDescent="0.2">
      <c r="A9" s="303">
        <v>1</v>
      </c>
      <c r="B9" s="304"/>
      <c r="C9" s="63" t="s">
        <v>404</v>
      </c>
      <c r="D9" s="47" t="s">
        <v>4</v>
      </c>
      <c r="E9" s="76">
        <v>52.68</v>
      </c>
      <c r="F9" s="56">
        <v>44</v>
      </c>
      <c r="G9" s="56">
        <f>E9*F9</f>
        <v>2317.92</v>
      </c>
      <c r="H9" s="110" t="s">
        <v>6</v>
      </c>
    </row>
    <row r="10" spans="1:9" s="68" customFormat="1" ht="14.25" x14ac:dyDescent="0.2">
      <c r="A10" s="305"/>
      <c r="B10" s="197"/>
      <c r="C10" s="50" t="s">
        <v>365</v>
      </c>
      <c r="D10" s="51">
        <v>1</v>
      </c>
      <c r="E10" s="52"/>
      <c r="F10" s="49"/>
      <c r="G10" s="53">
        <v>2317.92</v>
      </c>
      <c r="H10" s="260"/>
    </row>
    <row r="11" spans="1:9" s="72" customFormat="1" ht="38.25" x14ac:dyDescent="0.2">
      <c r="A11" s="303">
        <v>2</v>
      </c>
      <c r="B11" s="141"/>
      <c r="C11" s="55" t="s">
        <v>13</v>
      </c>
      <c r="D11" s="56" t="s">
        <v>4</v>
      </c>
      <c r="E11" s="57">
        <v>14.59</v>
      </c>
      <c r="F11" s="56">
        <v>96</v>
      </c>
      <c r="G11" s="56">
        <f>E11*F11</f>
        <v>1400.6399999999999</v>
      </c>
      <c r="H11" s="110" t="s">
        <v>6</v>
      </c>
    </row>
    <row r="12" spans="1:9" s="68" customFormat="1" ht="14.25" x14ac:dyDescent="0.2">
      <c r="A12" s="305"/>
      <c r="B12" s="197"/>
      <c r="C12" s="50" t="s">
        <v>365</v>
      </c>
      <c r="D12" s="51">
        <v>2</v>
      </c>
      <c r="E12" s="52"/>
      <c r="F12" s="49"/>
      <c r="G12" s="53">
        <v>1400.6399999999999</v>
      </c>
      <c r="H12" s="260"/>
    </row>
    <row r="13" spans="1:9" s="60" customFormat="1" ht="38.25" x14ac:dyDescent="0.2">
      <c r="A13" s="303">
        <v>3</v>
      </c>
      <c r="B13" s="141"/>
      <c r="C13" s="55" t="s">
        <v>55</v>
      </c>
      <c r="D13" s="56" t="s">
        <v>4</v>
      </c>
      <c r="E13" s="57">
        <v>7.9</v>
      </c>
      <c r="F13" s="56">
        <v>96</v>
      </c>
      <c r="G13" s="56">
        <f>E13*F13</f>
        <v>758.40000000000009</v>
      </c>
      <c r="H13" s="110" t="s">
        <v>6</v>
      </c>
    </row>
    <row r="14" spans="1:9" s="68" customFormat="1" ht="14.25" x14ac:dyDescent="0.2">
      <c r="A14" s="305"/>
      <c r="B14" s="197"/>
      <c r="C14" s="50" t="s">
        <v>365</v>
      </c>
      <c r="D14" s="51">
        <v>3</v>
      </c>
      <c r="E14" s="52"/>
      <c r="F14" s="49"/>
      <c r="G14" s="53">
        <v>758.40000000000009</v>
      </c>
      <c r="H14" s="260"/>
    </row>
    <row r="15" spans="1:9" s="72" customFormat="1" ht="51" x14ac:dyDescent="0.2">
      <c r="A15" s="303">
        <v>4</v>
      </c>
      <c r="B15" s="141"/>
      <c r="C15" s="292" t="s">
        <v>290</v>
      </c>
      <c r="D15" s="47" t="s">
        <v>4</v>
      </c>
      <c r="E15" s="57">
        <v>54.3</v>
      </c>
      <c r="F15" s="47">
        <v>50</v>
      </c>
      <c r="G15" s="56">
        <f>E15*F15</f>
        <v>2715</v>
      </c>
      <c r="H15" s="110" t="s">
        <v>6</v>
      </c>
    </row>
    <row r="16" spans="1:9" s="68" customFormat="1" ht="14.25" x14ac:dyDescent="0.2">
      <c r="A16" s="305"/>
      <c r="B16" s="197"/>
      <c r="C16" s="50" t="s">
        <v>365</v>
      </c>
      <c r="D16" s="51">
        <v>4</v>
      </c>
      <c r="E16" s="52"/>
      <c r="F16" s="49"/>
      <c r="G16" s="53">
        <v>2715</v>
      </c>
      <c r="H16" s="260"/>
    </row>
    <row r="17" spans="1:11" s="75" customFormat="1" ht="63.75" x14ac:dyDescent="0.2">
      <c r="A17" s="303">
        <v>5</v>
      </c>
      <c r="B17" s="141"/>
      <c r="C17" s="63" t="s">
        <v>54</v>
      </c>
      <c r="D17" s="56" t="s">
        <v>4</v>
      </c>
      <c r="E17" s="57">
        <v>49.702375000000004</v>
      </c>
      <c r="F17" s="56">
        <v>80</v>
      </c>
      <c r="G17" s="56">
        <f>E17*F17</f>
        <v>3976.1900000000005</v>
      </c>
      <c r="H17" s="110" t="s">
        <v>6</v>
      </c>
    </row>
    <row r="18" spans="1:11" s="68" customFormat="1" ht="14.25" x14ac:dyDescent="0.2">
      <c r="A18" s="305"/>
      <c r="B18" s="197"/>
      <c r="C18" s="50" t="s">
        <v>365</v>
      </c>
      <c r="D18" s="51">
        <v>5</v>
      </c>
      <c r="E18" s="52"/>
      <c r="F18" s="49"/>
      <c r="G18" s="53">
        <v>3976.1900000000005</v>
      </c>
      <c r="H18" s="260"/>
    </row>
    <row r="19" spans="1:11" s="60" customFormat="1" ht="76.5" x14ac:dyDescent="0.2">
      <c r="A19" s="303">
        <v>6</v>
      </c>
      <c r="B19" s="106"/>
      <c r="C19" s="63" t="s">
        <v>78</v>
      </c>
      <c r="D19" s="47" t="s">
        <v>16</v>
      </c>
      <c r="E19" s="76">
        <v>338</v>
      </c>
      <c r="F19" s="56">
        <v>1</v>
      </c>
      <c r="G19" s="77">
        <f>E19*F19</f>
        <v>338</v>
      </c>
      <c r="H19" s="110" t="s">
        <v>6</v>
      </c>
      <c r="K19" s="326"/>
    </row>
    <row r="20" spans="1:11" s="68" customFormat="1" ht="14.25" x14ac:dyDescent="0.2">
      <c r="A20" s="305"/>
      <c r="B20" s="197"/>
      <c r="C20" s="50" t="s">
        <v>365</v>
      </c>
      <c r="D20" s="51">
        <v>6</v>
      </c>
      <c r="E20" s="52"/>
      <c r="F20" s="49"/>
      <c r="G20" s="53">
        <v>338</v>
      </c>
      <c r="H20" s="260"/>
    </row>
    <row r="21" spans="1:11" s="5" customFormat="1" ht="25.5" x14ac:dyDescent="0.2">
      <c r="A21" s="303">
        <v>7</v>
      </c>
      <c r="B21" s="141"/>
      <c r="C21" s="55" t="s">
        <v>25</v>
      </c>
      <c r="D21" s="56" t="s">
        <v>4</v>
      </c>
      <c r="E21" s="57">
        <v>7.45</v>
      </c>
      <c r="F21" s="56">
        <v>100</v>
      </c>
      <c r="G21" s="56">
        <f t="shared" ref="G21:G102" si="0">E21*F21</f>
        <v>745</v>
      </c>
      <c r="H21" s="110" t="s">
        <v>6</v>
      </c>
    </row>
    <row r="22" spans="1:11" s="68" customFormat="1" ht="14.25" x14ac:dyDescent="0.2">
      <c r="A22" s="305"/>
      <c r="B22" s="197"/>
      <c r="C22" s="50" t="s">
        <v>365</v>
      </c>
      <c r="D22" s="51">
        <v>7</v>
      </c>
      <c r="E22" s="52"/>
      <c r="F22" s="49"/>
      <c r="G22" s="53">
        <v>745</v>
      </c>
      <c r="H22" s="260"/>
    </row>
    <row r="23" spans="1:11" s="5" customFormat="1" ht="25.5" x14ac:dyDescent="0.2">
      <c r="A23" s="303">
        <v>8</v>
      </c>
      <c r="B23" s="141"/>
      <c r="C23" s="55" t="s">
        <v>26</v>
      </c>
      <c r="D23" s="56" t="s">
        <v>4</v>
      </c>
      <c r="E23" s="57">
        <v>9.4461999999999993</v>
      </c>
      <c r="F23" s="56">
        <v>50</v>
      </c>
      <c r="G23" s="56">
        <f t="shared" si="0"/>
        <v>472.30999999999995</v>
      </c>
      <c r="H23" s="110" t="s">
        <v>6</v>
      </c>
    </row>
    <row r="24" spans="1:11" s="68" customFormat="1" ht="14.25" x14ac:dyDescent="0.2">
      <c r="A24" s="305"/>
      <c r="B24" s="197"/>
      <c r="C24" s="50" t="s">
        <v>365</v>
      </c>
      <c r="D24" s="51">
        <v>8</v>
      </c>
      <c r="E24" s="52"/>
      <c r="F24" s="49"/>
      <c r="G24" s="53">
        <v>472.30999999999995</v>
      </c>
      <c r="H24" s="260"/>
    </row>
    <row r="25" spans="1:11" s="5" customFormat="1" ht="25.5" x14ac:dyDescent="0.2">
      <c r="A25" s="303">
        <v>9</v>
      </c>
      <c r="B25" s="141"/>
      <c r="C25" s="55" t="s">
        <v>27</v>
      </c>
      <c r="D25" s="56" t="s">
        <v>4</v>
      </c>
      <c r="E25" s="57">
        <v>8.9</v>
      </c>
      <c r="F25" s="56">
        <v>100</v>
      </c>
      <c r="G25" s="56">
        <f t="shared" si="0"/>
        <v>890</v>
      </c>
      <c r="H25" s="110" t="s">
        <v>6</v>
      </c>
    </row>
    <row r="26" spans="1:11" s="68" customFormat="1" ht="14.25" x14ac:dyDescent="0.2">
      <c r="A26" s="305"/>
      <c r="B26" s="197"/>
      <c r="C26" s="50" t="s">
        <v>365</v>
      </c>
      <c r="D26" s="51">
        <v>9</v>
      </c>
      <c r="E26" s="52"/>
      <c r="F26" s="49"/>
      <c r="G26" s="53">
        <v>890</v>
      </c>
      <c r="H26" s="260"/>
    </row>
    <row r="27" spans="1:11" s="5" customFormat="1" ht="25.5" x14ac:dyDescent="0.2">
      <c r="A27" s="303">
        <v>10</v>
      </c>
      <c r="B27" s="141"/>
      <c r="C27" s="325" t="s">
        <v>407</v>
      </c>
      <c r="D27" s="56" t="s">
        <v>4</v>
      </c>
      <c r="E27" s="57">
        <v>11.3994</v>
      </c>
      <c r="F27" s="56">
        <v>50</v>
      </c>
      <c r="G27" s="56">
        <f t="shared" si="0"/>
        <v>569.97</v>
      </c>
      <c r="H27" s="110" t="s">
        <v>6</v>
      </c>
    </row>
    <row r="28" spans="1:11" s="68" customFormat="1" ht="14.25" x14ac:dyDescent="0.2">
      <c r="A28" s="305"/>
      <c r="B28" s="197"/>
      <c r="C28" s="50" t="s">
        <v>365</v>
      </c>
      <c r="D28" s="51">
        <v>10</v>
      </c>
      <c r="E28" s="52"/>
      <c r="F28" s="49"/>
      <c r="G28" s="53">
        <v>569.97</v>
      </c>
      <c r="H28" s="260"/>
    </row>
    <row r="29" spans="1:11" s="5" customFormat="1" ht="25.5" x14ac:dyDescent="0.2">
      <c r="A29" s="303">
        <v>11</v>
      </c>
      <c r="B29" s="141"/>
      <c r="C29" s="55" t="s">
        <v>29</v>
      </c>
      <c r="D29" s="56" t="s">
        <v>4</v>
      </c>
      <c r="E29" s="57">
        <v>4.5913000000000004</v>
      </c>
      <c r="F29" s="56">
        <v>100</v>
      </c>
      <c r="G29" s="56">
        <f t="shared" si="0"/>
        <v>459.13000000000005</v>
      </c>
      <c r="H29" s="110" t="s">
        <v>6</v>
      </c>
    </row>
    <row r="30" spans="1:11" s="68" customFormat="1" ht="14.25" x14ac:dyDescent="0.2">
      <c r="A30" s="305"/>
      <c r="B30" s="197"/>
      <c r="C30" s="50" t="s">
        <v>365</v>
      </c>
      <c r="D30" s="51">
        <v>11</v>
      </c>
      <c r="E30" s="52"/>
      <c r="F30" s="49"/>
      <c r="G30" s="53">
        <v>459.13000000000005</v>
      </c>
      <c r="H30" s="260"/>
    </row>
    <row r="31" spans="1:11" s="5" customFormat="1" ht="25.5" x14ac:dyDescent="0.2">
      <c r="A31" s="303">
        <v>12</v>
      </c>
      <c r="B31" s="141"/>
      <c r="C31" s="55" t="s">
        <v>30</v>
      </c>
      <c r="D31" s="56" t="s">
        <v>4</v>
      </c>
      <c r="E31" s="57">
        <v>7.66</v>
      </c>
      <c r="F31" s="56">
        <v>100</v>
      </c>
      <c r="G31" s="56">
        <f t="shared" si="0"/>
        <v>766</v>
      </c>
      <c r="H31" s="110" t="s">
        <v>6</v>
      </c>
    </row>
    <row r="32" spans="1:11" s="68" customFormat="1" ht="14.25" x14ac:dyDescent="0.2">
      <c r="A32" s="305"/>
      <c r="B32" s="197"/>
      <c r="C32" s="50" t="s">
        <v>365</v>
      </c>
      <c r="D32" s="51">
        <v>12</v>
      </c>
      <c r="E32" s="52"/>
      <c r="F32" s="49"/>
      <c r="G32" s="53">
        <v>766</v>
      </c>
      <c r="H32" s="260"/>
    </row>
    <row r="33" spans="1:8" s="5" customFormat="1" ht="25.5" x14ac:dyDescent="0.2">
      <c r="A33" s="303">
        <v>13</v>
      </c>
      <c r="B33" s="141"/>
      <c r="C33" s="55" t="s">
        <v>186</v>
      </c>
      <c r="D33" s="56" t="s">
        <v>4</v>
      </c>
      <c r="E33" s="57">
        <v>6.41</v>
      </c>
      <c r="F33" s="56">
        <v>100</v>
      </c>
      <c r="G33" s="56">
        <f t="shared" si="0"/>
        <v>641</v>
      </c>
      <c r="H33" s="110" t="s">
        <v>6</v>
      </c>
    </row>
    <row r="34" spans="1:8" s="68" customFormat="1" ht="14.25" x14ac:dyDescent="0.2">
      <c r="A34" s="305"/>
      <c r="B34" s="197"/>
      <c r="C34" s="50" t="s">
        <v>365</v>
      </c>
      <c r="D34" s="51">
        <v>13</v>
      </c>
      <c r="E34" s="52"/>
      <c r="F34" s="49"/>
      <c r="G34" s="53">
        <v>641</v>
      </c>
      <c r="H34" s="260"/>
    </row>
    <row r="35" spans="1:8" s="5" customFormat="1" ht="25.5" x14ac:dyDescent="0.2">
      <c r="A35" s="303">
        <v>14</v>
      </c>
      <c r="B35" s="141"/>
      <c r="C35" s="55" t="s">
        <v>187</v>
      </c>
      <c r="D35" s="56" t="s">
        <v>4</v>
      </c>
      <c r="E35" s="57">
        <v>6.9858000000000002</v>
      </c>
      <c r="F35" s="56">
        <v>100</v>
      </c>
      <c r="G35" s="56">
        <f t="shared" si="0"/>
        <v>698.58</v>
      </c>
      <c r="H35" s="110" t="s">
        <v>6</v>
      </c>
    </row>
    <row r="36" spans="1:8" s="68" customFormat="1" ht="14.25" x14ac:dyDescent="0.2">
      <c r="A36" s="305"/>
      <c r="B36" s="197"/>
      <c r="C36" s="50" t="s">
        <v>365</v>
      </c>
      <c r="D36" s="51">
        <v>14</v>
      </c>
      <c r="E36" s="52"/>
      <c r="F36" s="49"/>
      <c r="G36" s="53">
        <v>698.58</v>
      </c>
      <c r="H36" s="260"/>
    </row>
    <row r="37" spans="1:8" s="5" customFormat="1" ht="25.5" x14ac:dyDescent="0.2">
      <c r="A37" s="303">
        <v>15</v>
      </c>
      <c r="B37" s="141"/>
      <c r="C37" s="55" t="s">
        <v>31</v>
      </c>
      <c r="D37" s="56" t="s">
        <v>4</v>
      </c>
      <c r="E37" s="57">
        <v>8.6554000000000002</v>
      </c>
      <c r="F37" s="56">
        <v>50</v>
      </c>
      <c r="G37" s="56">
        <f t="shared" si="0"/>
        <v>432.77</v>
      </c>
      <c r="H37" s="110" t="s">
        <v>6</v>
      </c>
    </row>
    <row r="38" spans="1:8" s="68" customFormat="1" ht="14.25" x14ac:dyDescent="0.2">
      <c r="A38" s="305"/>
      <c r="B38" s="197"/>
      <c r="C38" s="50" t="s">
        <v>365</v>
      </c>
      <c r="D38" s="51">
        <v>15</v>
      </c>
      <c r="E38" s="52"/>
      <c r="F38" s="49"/>
      <c r="G38" s="53">
        <v>432.77</v>
      </c>
      <c r="H38" s="260"/>
    </row>
    <row r="39" spans="1:8" s="5" customFormat="1" ht="25.5" x14ac:dyDescent="0.2">
      <c r="A39" s="303">
        <v>16</v>
      </c>
      <c r="B39" s="141"/>
      <c r="C39" s="55" t="s">
        <v>32</v>
      </c>
      <c r="D39" s="56" t="s">
        <v>4</v>
      </c>
      <c r="E39" s="57">
        <v>11.774800000000001</v>
      </c>
      <c r="F39" s="56">
        <v>50</v>
      </c>
      <c r="G39" s="56">
        <f t="shared" si="0"/>
        <v>588.74</v>
      </c>
      <c r="H39" s="110" t="s">
        <v>6</v>
      </c>
    </row>
    <row r="40" spans="1:8" s="68" customFormat="1" ht="14.25" x14ac:dyDescent="0.2">
      <c r="A40" s="305"/>
      <c r="B40" s="197"/>
      <c r="C40" s="50" t="s">
        <v>365</v>
      </c>
      <c r="D40" s="51">
        <v>16</v>
      </c>
      <c r="E40" s="52"/>
      <c r="F40" s="49"/>
      <c r="G40" s="53">
        <v>588.74</v>
      </c>
      <c r="H40" s="260"/>
    </row>
    <row r="41" spans="1:8" s="5" customFormat="1" ht="25.5" x14ac:dyDescent="0.2">
      <c r="A41" s="303">
        <v>17</v>
      </c>
      <c r="B41" s="141"/>
      <c r="C41" s="55" t="s">
        <v>33</v>
      </c>
      <c r="D41" s="56" t="s">
        <v>4</v>
      </c>
      <c r="E41" s="57">
        <v>7.1</v>
      </c>
      <c r="F41" s="56">
        <v>100</v>
      </c>
      <c r="G41" s="56">
        <f t="shared" si="0"/>
        <v>710</v>
      </c>
      <c r="H41" s="110" t="s">
        <v>6</v>
      </c>
    </row>
    <row r="42" spans="1:8" s="68" customFormat="1" ht="14.25" x14ac:dyDescent="0.2">
      <c r="A42" s="305"/>
      <c r="B42" s="197"/>
      <c r="C42" s="50" t="s">
        <v>365</v>
      </c>
      <c r="D42" s="51">
        <v>17</v>
      </c>
      <c r="E42" s="52"/>
      <c r="F42" s="49"/>
      <c r="G42" s="53">
        <v>710</v>
      </c>
      <c r="H42" s="260"/>
    </row>
    <row r="43" spans="1:8" s="5" customFormat="1" ht="25.5" x14ac:dyDescent="0.2">
      <c r="A43" s="303">
        <v>18</v>
      </c>
      <c r="B43" s="141"/>
      <c r="C43" s="55" t="s">
        <v>34</v>
      </c>
      <c r="D43" s="56" t="s">
        <v>4</v>
      </c>
      <c r="E43" s="57">
        <v>8.5299999999999994</v>
      </c>
      <c r="F43" s="56">
        <v>100</v>
      </c>
      <c r="G43" s="56">
        <f t="shared" si="0"/>
        <v>852.99999999999989</v>
      </c>
      <c r="H43" s="110" t="s">
        <v>6</v>
      </c>
    </row>
    <row r="44" spans="1:8" s="68" customFormat="1" ht="14.25" x14ac:dyDescent="0.2">
      <c r="A44" s="305"/>
      <c r="B44" s="197"/>
      <c r="C44" s="50" t="s">
        <v>365</v>
      </c>
      <c r="D44" s="51">
        <v>18</v>
      </c>
      <c r="E44" s="52"/>
      <c r="F44" s="49"/>
      <c r="G44" s="53">
        <v>852.99999999999989</v>
      </c>
      <c r="H44" s="260"/>
    </row>
    <row r="45" spans="1:8" s="5" customFormat="1" ht="25.5" x14ac:dyDescent="0.2">
      <c r="A45" s="303">
        <v>19</v>
      </c>
      <c r="B45" s="141"/>
      <c r="C45" s="55" t="s">
        <v>35</v>
      </c>
      <c r="D45" s="56" t="s">
        <v>4</v>
      </c>
      <c r="E45" s="57">
        <v>8.2160000000000011</v>
      </c>
      <c r="F45" s="56">
        <v>100</v>
      </c>
      <c r="G45" s="56">
        <f t="shared" si="0"/>
        <v>821.60000000000014</v>
      </c>
      <c r="H45" s="110" t="s">
        <v>6</v>
      </c>
    </row>
    <row r="46" spans="1:8" s="68" customFormat="1" ht="14.25" x14ac:dyDescent="0.2">
      <c r="A46" s="305"/>
      <c r="B46" s="197"/>
      <c r="C46" s="50" t="s">
        <v>365</v>
      </c>
      <c r="D46" s="51">
        <v>19</v>
      </c>
      <c r="E46" s="52"/>
      <c r="F46" s="49"/>
      <c r="G46" s="53">
        <v>821.60000000000014</v>
      </c>
      <c r="H46" s="260"/>
    </row>
    <row r="47" spans="1:8" s="5" customFormat="1" ht="25.5" x14ac:dyDescent="0.2">
      <c r="A47" s="303">
        <v>20</v>
      </c>
      <c r="B47" s="141"/>
      <c r="C47" s="55" t="s">
        <v>36</v>
      </c>
      <c r="D47" s="56" t="s">
        <v>4</v>
      </c>
      <c r="E47" s="57">
        <v>14.16</v>
      </c>
      <c r="F47" s="56">
        <v>50</v>
      </c>
      <c r="G47" s="56">
        <f t="shared" ref="G47:G67" si="1">E47*F47</f>
        <v>708</v>
      </c>
      <c r="H47" s="110" t="s">
        <v>6</v>
      </c>
    </row>
    <row r="48" spans="1:8" s="68" customFormat="1" ht="14.25" x14ac:dyDescent="0.2">
      <c r="A48" s="305"/>
      <c r="B48" s="197"/>
      <c r="C48" s="50" t="s">
        <v>365</v>
      </c>
      <c r="D48" s="51">
        <v>20</v>
      </c>
      <c r="E48" s="52"/>
      <c r="F48" s="49"/>
      <c r="G48" s="53">
        <v>708</v>
      </c>
      <c r="H48" s="260"/>
    </row>
    <row r="49" spans="1:8" s="5" customFormat="1" ht="25.5" x14ac:dyDescent="0.2">
      <c r="A49" s="303">
        <v>21</v>
      </c>
      <c r="B49" s="141"/>
      <c r="C49" s="55" t="s">
        <v>37</v>
      </c>
      <c r="D49" s="56" t="s">
        <v>4</v>
      </c>
      <c r="E49" s="57">
        <v>5.4479999999999995</v>
      </c>
      <c r="F49" s="56">
        <v>50</v>
      </c>
      <c r="G49" s="56">
        <f t="shared" si="1"/>
        <v>272.39999999999998</v>
      </c>
      <c r="H49" s="110" t="s">
        <v>6</v>
      </c>
    </row>
    <row r="50" spans="1:8" s="68" customFormat="1" ht="14.25" x14ac:dyDescent="0.2">
      <c r="A50" s="305"/>
      <c r="B50" s="197"/>
      <c r="C50" s="50" t="s">
        <v>365</v>
      </c>
      <c r="D50" s="51">
        <v>21</v>
      </c>
      <c r="E50" s="52"/>
      <c r="F50" s="49"/>
      <c r="G50" s="53">
        <v>272.39999999999998</v>
      </c>
      <c r="H50" s="260"/>
    </row>
    <row r="51" spans="1:8" s="5" customFormat="1" ht="25.5" x14ac:dyDescent="0.2">
      <c r="A51" s="303">
        <v>22</v>
      </c>
      <c r="B51" s="141"/>
      <c r="C51" s="55" t="s">
        <v>49</v>
      </c>
      <c r="D51" s="56" t="s">
        <v>4</v>
      </c>
      <c r="E51" s="57">
        <v>11.1846</v>
      </c>
      <c r="F51" s="56">
        <v>100</v>
      </c>
      <c r="G51" s="56">
        <f t="shared" si="1"/>
        <v>1118.46</v>
      </c>
      <c r="H51" s="110" t="s">
        <v>6</v>
      </c>
    </row>
    <row r="52" spans="1:8" s="68" customFormat="1" ht="14.25" x14ac:dyDescent="0.2">
      <c r="A52" s="305"/>
      <c r="B52" s="197"/>
      <c r="C52" s="50" t="s">
        <v>365</v>
      </c>
      <c r="D52" s="51">
        <v>22</v>
      </c>
      <c r="E52" s="52"/>
      <c r="F52" s="49"/>
      <c r="G52" s="53">
        <v>1118.46</v>
      </c>
      <c r="H52" s="260"/>
    </row>
    <row r="53" spans="1:8" s="5" customFormat="1" ht="25.5" x14ac:dyDescent="0.2">
      <c r="A53" s="303">
        <v>23</v>
      </c>
      <c r="B53" s="141"/>
      <c r="C53" s="55" t="s">
        <v>50</v>
      </c>
      <c r="D53" s="56" t="s">
        <v>4</v>
      </c>
      <c r="E53" s="57">
        <v>6.5</v>
      </c>
      <c r="F53" s="56">
        <v>100</v>
      </c>
      <c r="G53" s="56">
        <f t="shared" si="1"/>
        <v>650</v>
      </c>
      <c r="H53" s="110" t="s">
        <v>6</v>
      </c>
    </row>
    <row r="54" spans="1:8" s="68" customFormat="1" ht="14.25" x14ac:dyDescent="0.2">
      <c r="A54" s="305"/>
      <c r="B54" s="197"/>
      <c r="C54" s="50" t="s">
        <v>365</v>
      </c>
      <c r="D54" s="51">
        <v>23</v>
      </c>
      <c r="E54" s="52"/>
      <c r="F54" s="49"/>
      <c r="G54" s="53">
        <v>650</v>
      </c>
      <c r="H54" s="260"/>
    </row>
    <row r="55" spans="1:8" s="1" customFormat="1" ht="25.5" x14ac:dyDescent="0.2">
      <c r="A55" s="303">
        <v>24</v>
      </c>
      <c r="B55" s="141"/>
      <c r="C55" s="55" t="s">
        <v>171</v>
      </c>
      <c r="D55" s="56" t="s">
        <v>4</v>
      </c>
      <c r="E55" s="57">
        <v>6.4</v>
      </c>
      <c r="F55" s="56">
        <v>100</v>
      </c>
      <c r="G55" s="56">
        <f t="shared" si="1"/>
        <v>640</v>
      </c>
      <c r="H55" s="110" t="s">
        <v>6</v>
      </c>
    </row>
    <row r="56" spans="1:8" s="68" customFormat="1" ht="14.25" x14ac:dyDescent="0.2">
      <c r="A56" s="305"/>
      <c r="B56" s="197"/>
      <c r="C56" s="50" t="s">
        <v>365</v>
      </c>
      <c r="D56" s="51">
        <v>24</v>
      </c>
      <c r="E56" s="52"/>
      <c r="F56" s="49"/>
      <c r="G56" s="53">
        <v>640</v>
      </c>
      <c r="H56" s="260"/>
    </row>
    <row r="57" spans="1:8" s="1" customFormat="1" ht="25.5" x14ac:dyDescent="0.2">
      <c r="A57" s="303">
        <v>25</v>
      </c>
      <c r="B57" s="141"/>
      <c r="C57" s="55" t="s">
        <v>52</v>
      </c>
      <c r="D57" s="56" t="s">
        <v>4</v>
      </c>
      <c r="E57" s="57">
        <v>6</v>
      </c>
      <c r="F57" s="56">
        <v>100</v>
      </c>
      <c r="G57" s="56">
        <f t="shared" si="1"/>
        <v>600</v>
      </c>
      <c r="H57" s="110" t="s">
        <v>6</v>
      </c>
    </row>
    <row r="58" spans="1:8" s="68" customFormat="1" ht="14.25" x14ac:dyDescent="0.2">
      <c r="A58" s="305"/>
      <c r="B58" s="197"/>
      <c r="C58" s="50" t="s">
        <v>365</v>
      </c>
      <c r="D58" s="51">
        <v>25</v>
      </c>
      <c r="E58" s="52"/>
      <c r="F58" s="49"/>
      <c r="G58" s="53">
        <v>600</v>
      </c>
      <c r="H58" s="260"/>
    </row>
    <row r="59" spans="1:8" s="1" customFormat="1" ht="25.5" x14ac:dyDescent="0.2">
      <c r="A59" s="303">
        <v>26</v>
      </c>
      <c r="B59" s="141"/>
      <c r="C59" s="55" t="s">
        <v>53</v>
      </c>
      <c r="D59" s="56" t="s">
        <v>4</v>
      </c>
      <c r="E59" s="57">
        <v>6.55</v>
      </c>
      <c r="F59" s="56">
        <v>50</v>
      </c>
      <c r="G59" s="56">
        <f t="shared" si="1"/>
        <v>327.5</v>
      </c>
      <c r="H59" s="110" t="s">
        <v>6</v>
      </c>
    </row>
    <row r="60" spans="1:8" s="68" customFormat="1" ht="14.25" x14ac:dyDescent="0.2">
      <c r="A60" s="305"/>
      <c r="B60" s="197"/>
      <c r="C60" s="50" t="s">
        <v>365</v>
      </c>
      <c r="D60" s="51">
        <v>26</v>
      </c>
      <c r="E60" s="52"/>
      <c r="F60" s="49"/>
      <c r="G60" s="53">
        <v>327.5</v>
      </c>
      <c r="H60" s="260"/>
    </row>
    <row r="61" spans="1:8" s="5" customFormat="1" ht="25.5" x14ac:dyDescent="0.2">
      <c r="A61" s="303">
        <v>27</v>
      </c>
      <c r="B61" s="141"/>
      <c r="C61" s="55" t="s">
        <v>51</v>
      </c>
      <c r="D61" s="56" t="s">
        <v>4</v>
      </c>
      <c r="E61" s="57">
        <v>6.1729999999999992</v>
      </c>
      <c r="F61" s="56">
        <v>100</v>
      </c>
      <c r="G61" s="56">
        <f t="shared" si="1"/>
        <v>617.29999999999995</v>
      </c>
      <c r="H61" s="110" t="s">
        <v>6</v>
      </c>
    </row>
    <row r="62" spans="1:8" s="68" customFormat="1" ht="14.25" x14ac:dyDescent="0.2">
      <c r="A62" s="305"/>
      <c r="B62" s="197"/>
      <c r="C62" s="50" t="s">
        <v>365</v>
      </c>
      <c r="D62" s="51">
        <v>27</v>
      </c>
      <c r="E62" s="52"/>
      <c r="F62" s="49"/>
      <c r="G62" s="53">
        <v>617.29999999999995</v>
      </c>
      <c r="H62" s="260"/>
    </row>
    <row r="63" spans="1:8" s="22" customFormat="1" ht="14.25" x14ac:dyDescent="0.2">
      <c r="A63" s="303">
        <v>28</v>
      </c>
      <c r="B63" s="141"/>
      <c r="C63" s="55" t="s">
        <v>10</v>
      </c>
      <c r="D63" s="56" t="s">
        <v>11</v>
      </c>
      <c r="E63" s="57">
        <v>327.32</v>
      </c>
      <c r="F63" s="56">
        <v>1</v>
      </c>
      <c r="G63" s="56">
        <f t="shared" si="1"/>
        <v>327.32</v>
      </c>
      <c r="H63" s="110" t="s">
        <v>6</v>
      </c>
    </row>
    <row r="64" spans="1:8" s="68" customFormat="1" ht="14.25" x14ac:dyDescent="0.2">
      <c r="A64" s="305"/>
      <c r="B64" s="197"/>
      <c r="C64" s="50" t="s">
        <v>365</v>
      </c>
      <c r="D64" s="51">
        <v>28</v>
      </c>
      <c r="E64" s="52"/>
      <c r="F64" s="49"/>
      <c r="G64" s="53">
        <v>327.32</v>
      </c>
      <c r="H64" s="260"/>
    </row>
    <row r="65" spans="1:12" s="22" customFormat="1" ht="25.5" x14ac:dyDescent="0.2">
      <c r="A65" s="303">
        <v>29</v>
      </c>
      <c r="B65" s="141"/>
      <c r="C65" s="55" t="s">
        <v>14</v>
      </c>
      <c r="D65" s="56" t="s">
        <v>15</v>
      </c>
      <c r="E65" s="57">
        <v>1580</v>
      </c>
      <c r="F65" s="56">
        <v>1</v>
      </c>
      <c r="G65" s="56">
        <f t="shared" si="1"/>
        <v>1580</v>
      </c>
      <c r="H65" s="110" t="s">
        <v>6</v>
      </c>
    </row>
    <row r="66" spans="1:12" s="68" customFormat="1" ht="14.25" x14ac:dyDescent="0.2">
      <c r="A66" s="305"/>
      <c r="B66" s="197"/>
      <c r="C66" s="50" t="s">
        <v>365</v>
      </c>
      <c r="D66" s="51">
        <v>29</v>
      </c>
      <c r="E66" s="52"/>
      <c r="F66" s="49"/>
      <c r="G66" s="53">
        <v>1580</v>
      </c>
      <c r="H66" s="260"/>
    </row>
    <row r="67" spans="1:12" s="22" customFormat="1" ht="25.5" x14ac:dyDescent="0.2">
      <c r="A67" s="303">
        <v>30</v>
      </c>
      <c r="B67" s="141"/>
      <c r="C67" s="55" t="s">
        <v>181</v>
      </c>
      <c r="D67" s="56" t="s">
        <v>15</v>
      </c>
      <c r="E67" s="57">
        <v>1170</v>
      </c>
      <c r="F67" s="56">
        <v>1</v>
      </c>
      <c r="G67" s="56">
        <f t="shared" si="1"/>
        <v>1170</v>
      </c>
      <c r="H67" s="110" t="s">
        <v>6</v>
      </c>
    </row>
    <row r="68" spans="1:12" s="68" customFormat="1" ht="14.25" x14ac:dyDescent="0.2">
      <c r="A68" s="305"/>
      <c r="B68" s="197"/>
      <c r="C68" s="50" t="s">
        <v>365</v>
      </c>
      <c r="D68" s="51">
        <v>30</v>
      </c>
      <c r="E68" s="52"/>
      <c r="F68" s="49"/>
      <c r="G68" s="53">
        <v>1170</v>
      </c>
      <c r="H68" s="260"/>
    </row>
    <row r="69" spans="1:12" s="22" customFormat="1" ht="14.25" x14ac:dyDescent="0.2">
      <c r="A69" s="303">
        <v>31</v>
      </c>
      <c r="B69" s="141"/>
      <c r="C69" s="64" t="s">
        <v>286</v>
      </c>
      <c r="D69" s="56"/>
      <c r="E69" s="57"/>
      <c r="F69" s="56"/>
      <c r="G69" s="57"/>
      <c r="H69" s="110" t="s">
        <v>6</v>
      </c>
    </row>
    <row r="70" spans="1:12" s="1" customFormat="1" ht="25.5" x14ac:dyDescent="0.2">
      <c r="A70" s="303"/>
      <c r="B70" s="141">
        <v>31.1</v>
      </c>
      <c r="C70" s="55" t="s">
        <v>56</v>
      </c>
      <c r="D70" s="56" t="s">
        <v>16</v>
      </c>
      <c r="E70" s="76">
        <v>281.64</v>
      </c>
      <c r="F70" s="56">
        <v>2</v>
      </c>
      <c r="G70" s="56">
        <f t="shared" si="0"/>
        <v>563.28</v>
      </c>
      <c r="H70" s="110" t="s">
        <v>6</v>
      </c>
    </row>
    <row r="71" spans="1:12" s="1" customFormat="1" ht="25.5" x14ac:dyDescent="0.2">
      <c r="A71" s="303"/>
      <c r="B71" s="141">
        <v>31.2</v>
      </c>
      <c r="C71" s="55" t="s">
        <v>57</v>
      </c>
      <c r="D71" s="56" t="s">
        <v>16</v>
      </c>
      <c r="E71" s="76">
        <v>125.17</v>
      </c>
      <c r="F71" s="56">
        <v>1</v>
      </c>
      <c r="G71" s="56">
        <f t="shared" si="0"/>
        <v>125.17</v>
      </c>
      <c r="H71" s="110" t="s">
        <v>6</v>
      </c>
      <c r="L71" s="327"/>
    </row>
    <row r="72" spans="1:12" s="1" customFormat="1" ht="25.5" x14ac:dyDescent="0.2">
      <c r="A72" s="303"/>
      <c r="B72" s="141">
        <v>31.3</v>
      </c>
      <c r="C72" s="55" t="s">
        <v>58</v>
      </c>
      <c r="D72" s="56" t="s">
        <v>16</v>
      </c>
      <c r="E72" s="76">
        <v>3.67</v>
      </c>
      <c r="F72" s="56">
        <v>32</v>
      </c>
      <c r="G72" s="56">
        <f t="shared" si="0"/>
        <v>117.44</v>
      </c>
      <c r="H72" s="110" t="s">
        <v>6</v>
      </c>
    </row>
    <row r="73" spans="1:12" s="1" customFormat="1" ht="14.25" x14ac:dyDescent="0.2">
      <c r="A73" s="303"/>
      <c r="B73" s="141">
        <v>31.4</v>
      </c>
      <c r="C73" s="55" t="s">
        <v>59</v>
      </c>
      <c r="D73" s="56" t="s">
        <v>16</v>
      </c>
      <c r="E73" s="76">
        <v>252.3</v>
      </c>
      <c r="F73" s="56">
        <v>1</v>
      </c>
      <c r="G73" s="56">
        <f t="shared" si="0"/>
        <v>252.3</v>
      </c>
      <c r="H73" s="110" t="s">
        <v>6</v>
      </c>
      <c r="K73" s="327"/>
    </row>
    <row r="74" spans="1:12" s="1" customFormat="1" ht="25.5" x14ac:dyDescent="0.2">
      <c r="A74" s="303"/>
      <c r="B74" s="141">
        <v>31.5</v>
      </c>
      <c r="C74" s="55" t="s">
        <v>60</v>
      </c>
      <c r="D74" s="56" t="s">
        <v>16</v>
      </c>
      <c r="E74" s="76">
        <v>252.3</v>
      </c>
      <c r="F74" s="56">
        <v>1</v>
      </c>
      <c r="G74" s="56">
        <f t="shared" si="0"/>
        <v>252.3</v>
      </c>
      <c r="H74" s="110" t="s">
        <v>6</v>
      </c>
    </row>
    <row r="75" spans="1:12" s="1" customFormat="1" ht="25.5" x14ac:dyDescent="0.2">
      <c r="A75" s="303"/>
      <c r="B75" s="141">
        <v>31.6</v>
      </c>
      <c r="C75" s="55" t="s">
        <v>61</v>
      </c>
      <c r="D75" s="56" t="s">
        <v>16</v>
      </c>
      <c r="E75" s="76">
        <v>201.45</v>
      </c>
      <c r="F75" s="56">
        <v>1</v>
      </c>
      <c r="G75" s="56">
        <f t="shared" si="0"/>
        <v>201.45</v>
      </c>
      <c r="H75" s="110" t="s">
        <v>6</v>
      </c>
    </row>
    <row r="76" spans="1:12" s="1" customFormat="1" ht="25.5" x14ac:dyDescent="0.2">
      <c r="A76" s="303"/>
      <c r="B76" s="141">
        <v>31.7</v>
      </c>
      <c r="C76" s="55" t="s">
        <v>62</v>
      </c>
      <c r="D76" s="56" t="s">
        <v>16</v>
      </c>
      <c r="E76" s="76">
        <v>4.16</v>
      </c>
      <c r="F76" s="56">
        <v>32</v>
      </c>
      <c r="G76" s="56">
        <f t="shared" si="0"/>
        <v>133.12</v>
      </c>
      <c r="H76" s="110" t="s">
        <v>6</v>
      </c>
    </row>
    <row r="77" spans="1:12" s="1" customFormat="1" ht="25.5" x14ac:dyDescent="0.2">
      <c r="A77" s="303"/>
      <c r="B77" s="141">
        <v>31.8</v>
      </c>
      <c r="C77" s="55" t="s">
        <v>63</v>
      </c>
      <c r="D77" s="56" t="s">
        <v>16</v>
      </c>
      <c r="E77" s="76">
        <v>78.23</v>
      </c>
      <c r="F77" s="56">
        <v>2</v>
      </c>
      <c r="G77" s="56">
        <f t="shared" si="0"/>
        <v>156.46</v>
      </c>
      <c r="H77" s="110" t="s">
        <v>6</v>
      </c>
    </row>
    <row r="78" spans="1:12" s="1" customFormat="1" ht="25.5" x14ac:dyDescent="0.2">
      <c r="A78" s="303"/>
      <c r="B78" s="141">
        <v>31.9</v>
      </c>
      <c r="C78" s="55" t="s">
        <v>64</v>
      </c>
      <c r="D78" s="56" t="s">
        <v>16</v>
      </c>
      <c r="E78" s="76">
        <v>9.66</v>
      </c>
      <c r="F78" s="56">
        <v>32</v>
      </c>
      <c r="G78" s="56">
        <f t="shared" si="0"/>
        <v>309.12</v>
      </c>
      <c r="H78" s="110" t="s">
        <v>6</v>
      </c>
    </row>
    <row r="79" spans="1:12" s="1" customFormat="1" ht="38.25" x14ac:dyDescent="0.2">
      <c r="A79" s="303"/>
      <c r="B79" s="204">
        <v>31.1</v>
      </c>
      <c r="C79" s="55" t="s">
        <v>65</v>
      </c>
      <c r="D79" s="56" t="s">
        <v>16</v>
      </c>
      <c r="E79" s="76">
        <v>16.87</v>
      </c>
      <c r="F79" s="56">
        <v>32</v>
      </c>
      <c r="G79" s="56">
        <f t="shared" si="0"/>
        <v>539.84</v>
      </c>
      <c r="H79" s="110" t="s">
        <v>6</v>
      </c>
    </row>
    <row r="80" spans="1:12" s="1" customFormat="1" ht="25.5" x14ac:dyDescent="0.2">
      <c r="A80" s="303"/>
      <c r="B80" s="204">
        <v>32.11</v>
      </c>
      <c r="C80" s="55" t="s">
        <v>66</v>
      </c>
      <c r="D80" s="56" t="s">
        <v>16</v>
      </c>
      <c r="E80" s="76">
        <v>9.66</v>
      </c>
      <c r="F80" s="56">
        <v>32</v>
      </c>
      <c r="G80" s="56">
        <f t="shared" si="0"/>
        <v>309.12</v>
      </c>
      <c r="H80" s="110" t="s">
        <v>6</v>
      </c>
    </row>
    <row r="81" spans="1:8" s="68" customFormat="1" ht="14.25" x14ac:dyDescent="0.2">
      <c r="A81" s="305"/>
      <c r="B81" s="197"/>
      <c r="C81" s="50" t="s">
        <v>365</v>
      </c>
      <c r="D81" s="51">
        <v>31</v>
      </c>
      <c r="E81" s="52"/>
      <c r="F81" s="49"/>
      <c r="G81" s="53">
        <f>G80+G79+G78+G77+G76+G75+G74+G73+G72+G71+G70</f>
        <v>2959.6000000000004</v>
      </c>
      <c r="H81" s="260"/>
    </row>
    <row r="82" spans="1:8" s="1" customFormat="1" ht="25.5" x14ac:dyDescent="0.2">
      <c r="A82" s="303">
        <v>32</v>
      </c>
      <c r="B82" s="141"/>
      <c r="C82" s="55" t="s">
        <v>67</v>
      </c>
      <c r="D82" s="56" t="s">
        <v>16</v>
      </c>
      <c r="E82" s="76">
        <v>7.5</v>
      </c>
      <c r="F82" s="56">
        <v>5</v>
      </c>
      <c r="G82" s="56">
        <f t="shared" si="0"/>
        <v>37.5</v>
      </c>
      <c r="H82" s="110" t="s">
        <v>6</v>
      </c>
    </row>
    <row r="83" spans="1:8" s="68" customFormat="1" ht="14.25" x14ac:dyDescent="0.2">
      <c r="A83" s="305"/>
      <c r="B83" s="197"/>
      <c r="C83" s="50" t="s">
        <v>365</v>
      </c>
      <c r="D83" s="51">
        <v>32</v>
      </c>
      <c r="E83" s="52"/>
      <c r="F83" s="49"/>
      <c r="G83" s="53">
        <v>37.5</v>
      </c>
      <c r="H83" s="260"/>
    </row>
    <row r="84" spans="1:8" s="1" customFormat="1" ht="25.5" x14ac:dyDescent="0.2">
      <c r="A84" s="303">
        <v>33</v>
      </c>
      <c r="B84" s="141"/>
      <c r="C84" s="55" t="s">
        <v>68</v>
      </c>
      <c r="D84" s="56" t="s">
        <v>16</v>
      </c>
      <c r="E84" s="76">
        <v>7.5</v>
      </c>
      <c r="F84" s="56">
        <v>5</v>
      </c>
      <c r="G84" s="56">
        <f t="shared" si="0"/>
        <v>37.5</v>
      </c>
      <c r="H84" s="110" t="s">
        <v>6</v>
      </c>
    </row>
    <row r="85" spans="1:8" s="68" customFormat="1" ht="14.25" x14ac:dyDescent="0.2">
      <c r="A85" s="305"/>
      <c r="B85" s="197"/>
      <c r="C85" s="50" t="s">
        <v>365</v>
      </c>
      <c r="D85" s="51">
        <v>33</v>
      </c>
      <c r="E85" s="52"/>
      <c r="F85" s="49"/>
      <c r="G85" s="53">
        <v>37.5</v>
      </c>
      <c r="H85" s="260"/>
    </row>
    <row r="86" spans="1:8" s="1" customFormat="1" ht="63.75" x14ac:dyDescent="0.2">
      <c r="A86" s="303">
        <v>34</v>
      </c>
      <c r="B86" s="141"/>
      <c r="C86" s="55" t="s">
        <v>69</v>
      </c>
      <c r="D86" s="56" t="s">
        <v>16</v>
      </c>
      <c r="E86" s="76">
        <v>7.5</v>
      </c>
      <c r="F86" s="56">
        <v>5</v>
      </c>
      <c r="G86" s="56">
        <f t="shared" si="0"/>
        <v>37.5</v>
      </c>
      <c r="H86" s="110" t="s">
        <v>6</v>
      </c>
    </row>
    <row r="87" spans="1:8" s="68" customFormat="1" ht="14.25" x14ac:dyDescent="0.2">
      <c r="A87" s="305"/>
      <c r="B87" s="197"/>
      <c r="C87" s="50" t="s">
        <v>365</v>
      </c>
      <c r="D87" s="51">
        <v>34</v>
      </c>
      <c r="E87" s="52"/>
      <c r="F87" s="49"/>
      <c r="G87" s="53">
        <v>37.5</v>
      </c>
      <c r="H87" s="260"/>
    </row>
    <row r="88" spans="1:8" s="1" customFormat="1" ht="51" x14ac:dyDescent="0.2">
      <c r="A88" s="303">
        <v>35</v>
      </c>
      <c r="B88" s="141"/>
      <c r="C88" s="55" t="s">
        <v>70</v>
      </c>
      <c r="D88" s="56" t="s">
        <v>16</v>
      </c>
      <c r="E88" s="76">
        <v>7.5</v>
      </c>
      <c r="F88" s="56">
        <v>5</v>
      </c>
      <c r="G88" s="56">
        <f t="shared" si="0"/>
        <v>37.5</v>
      </c>
      <c r="H88" s="110" t="s">
        <v>6</v>
      </c>
    </row>
    <row r="89" spans="1:8" s="68" customFormat="1" ht="14.25" x14ac:dyDescent="0.2">
      <c r="A89" s="305"/>
      <c r="B89" s="197"/>
      <c r="C89" s="50" t="s">
        <v>365</v>
      </c>
      <c r="D89" s="51">
        <v>35</v>
      </c>
      <c r="E89" s="52"/>
      <c r="F89" s="49"/>
      <c r="G89" s="53">
        <v>37.5</v>
      </c>
      <c r="H89" s="260"/>
    </row>
    <row r="90" spans="1:8" s="1" customFormat="1" ht="38.25" x14ac:dyDescent="0.2">
      <c r="A90" s="303">
        <v>36</v>
      </c>
      <c r="B90" s="141"/>
      <c r="C90" s="55" t="s">
        <v>71</v>
      </c>
      <c r="D90" s="56" t="s">
        <v>16</v>
      </c>
      <c r="E90" s="76">
        <v>7.5</v>
      </c>
      <c r="F90" s="56">
        <v>5</v>
      </c>
      <c r="G90" s="56">
        <f t="shared" si="0"/>
        <v>37.5</v>
      </c>
      <c r="H90" s="110" t="s">
        <v>6</v>
      </c>
    </row>
    <row r="91" spans="1:8" s="68" customFormat="1" ht="14.25" x14ac:dyDescent="0.2">
      <c r="A91" s="305"/>
      <c r="B91" s="197"/>
      <c r="C91" s="50" t="s">
        <v>365</v>
      </c>
      <c r="D91" s="51">
        <v>36</v>
      </c>
      <c r="E91" s="52"/>
      <c r="F91" s="49"/>
      <c r="G91" s="53">
        <v>37.5</v>
      </c>
      <c r="H91" s="260"/>
    </row>
    <row r="92" spans="1:8" s="1" customFormat="1" ht="51" x14ac:dyDescent="0.2">
      <c r="A92" s="303">
        <v>37</v>
      </c>
      <c r="B92" s="141"/>
      <c r="C92" s="55" t="s">
        <v>72</v>
      </c>
      <c r="D92" s="56" t="s">
        <v>16</v>
      </c>
      <c r="E92" s="76">
        <v>7.5</v>
      </c>
      <c r="F92" s="56">
        <v>5</v>
      </c>
      <c r="G92" s="56">
        <f t="shared" si="0"/>
        <v>37.5</v>
      </c>
      <c r="H92" s="110" t="s">
        <v>6</v>
      </c>
    </row>
    <row r="93" spans="1:8" s="68" customFormat="1" ht="14.25" x14ac:dyDescent="0.2">
      <c r="A93" s="305"/>
      <c r="B93" s="197"/>
      <c r="C93" s="50" t="s">
        <v>365</v>
      </c>
      <c r="D93" s="51">
        <v>37</v>
      </c>
      <c r="E93" s="52"/>
      <c r="F93" s="49"/>
      <c r="G93" s="53">
        <v>37.5</v>
      </c>
      <c r="H93" s="260"/>
    </row>
    <row r="94" spans="1:8" s="1" customFormat="1" ht="25.5" x14ac:dyDescent="0.2">
      <c r="A94" s="303">
        <v>38</v>
      </c>
      <c r="B94" s="141"/>
      <c r="C94" s="55" t="s">
        <v>73</v>
      </c>
      <c r="D94" s="56" t="s">
        <v>16</v>
      </c>
      <c r="E94" s="76">
        <v>7.5</v>
      </c>
      <c r="F94" s="56">
        <v>5</v>
      </c>
      <c r="G94" s="56">
        <f t="shared" si="0"/>
        <v>37.5</v>
      </c>
      <c r="H94" s="110" t="s">
        <v>6</v>
      </c>
    </row>
    <row r="95" spans="1:8" s="68" customFormat="1" ht="14.25" x14ac:dyDescent="0.2">
      <c r="A95" s="305"/>
      <c r="B95" s="197"/>
      <c r="C95" s="50" t="s">
        <v>365</v>
      </c>
      <c r="D95" s="51">
        <v>38</v>
      </c>
      <c r="E95" s="52"/>
      <c r="F95" s="49"/>
      <c r="G95" s="53">
        <v>37.5</v>
      </c>
      <c r="H95" s="260"/>
    </row>
    <row r="96" spans="1:8" s="1" customFormat="1" ht="25.5" x14ac:dyDescent="0.2">
      <c r="A96" s="303">
        <v>39</v>
      </c>
      <c r="B96" s="141"/>
      <c r="C96" s="55" t="s">
        <v>74</v>
      </c>
      <c r="D96" s="56" t="s">
        <v>16</v>
      </c>
      <c r="E96" s="76">
        <v>7.5</v>
      </c>
      <c r="F96" s="56">
        <v>5</v>
      </c>
      <c r="G96" s="56">
        <f t="shared" si="0"/>
        <v>37.5</v>
      </c>
      <c r="H96" s="110" t="s">
        <v>6</v>
      </c>
    </row>
    <row r="97" spans="1:9" s="68" customFormat="1" ht="14.25" x14ac:dyDescent="0.2">
      <c r="A97" s="305"/>
      <c r="B97" s="197"/>
      <c r="C97" s="50" t="s">
        <v>365</v>
      </c>
      <c r="D97" s="51">
        <v>39</v>
      </c>
      <c r="E97" s="52"/>
      <c r="F97" s="49"/>
      <c r="G97" s="53">
        <v>37.5</v>
      </c>
      <c r="H97" s="260"/>
    </row>
    <row r="98" spans="1:9" s="1" customFormat="1" ht="38.25" x14ac:dyDescent="0.2">
      <c r="A98" s="303">
        <v>40</v>
      </c>
      <c r="B98" s="141"/>
      <c r="C98" s="55" t="s">
        <v>75</v>
      </c>
      <c r="D98" s="56" t="s">
        <v>16</v>
      </c>
      <c r="E98" s="76">
        <v>7.5</v>
      </c>
      <c r="F98" s="56">
        <v>5</v>
      </c>
      <c r="G98" s="56">
        <f t="shared" si="0"/>
        <v>37.5</v>
      </c>
      <c r="H98" s="110" t="s">
        <v>6</v>
      </c>
      <c r="I98" s="4"/>
    </row>
    <row r="99" spans="1:9" s="68" customFormat="1" ht="14.25" x14ac:dyDescent="0.2">
      <c r="A99" s="305"/>
      <c r="B99" s="197"/>
      <c r="C99" s="50" t="s">
        <v>365</v>
      </c>
      <c r="D99" s="51">
        <v>40</v>
      </c>
      <c r="E99" s="52"/>
      <c r="F99" s="49"/>
      <c r="G99" s="53">
        <v>37.5</v>
      </c>
      <c r="H99" s="260"/>
    </row>
    <row r="100" spans="1:9" s="1" customFormat="1" ht="25.5" x14ac:dyDescent="0.2">
      <c r="A100" s="303">
        <v>41</v>
      </c>
      <c r="B100" s="141"/>
      <c r="C100" s="55" t="s">
        <v>76</v>
      </c>
      <c r="D100" s="56" t="s">
        <v>16</v>
      </c>
      <c r="E100" s="76">
        <v>7.5</v>
      </c>
      <c r="F100" s="56">
        <v>5</v>
      </c>
      <c r="G100" s="56">
        <f t="shared" si="0"/>
        <v>37.5</v>
      </c>
      <c r="H100" s="110" t="s">
        <v>6</v>
      </c>
    </row>
    <row r="101" spans="1:9" s="68" customFormat="1" ht="14.25" x14ac:dyDescent="0.2">
      <c r="A101" s="305"/>
      <c r="B101" s="197"/>
      <c r="C101" s="50" t="s">
        <v>365</v>
      </c>
      <c r="D101" s="51">
        <v>41</v>
      </c>
      <c r="E101" s="52"/>
      <c r="F101" s="49"/>
      <c r="G101" s="53">
        <v>37.5</v>
      </c>
      <c r="H101" s="260"/>
    </row>
    <row r="102" spans="1:9" s="1" customFormat="1" ht="25.5" x14ac:dyDescent="0.2">
      <c r="A102" s="303">
        <v>42</v>
      </c>
      <c r="B102" s="141"/>
      <c r="C102" s="55" t="s">
        <v>77</v>
      </c>
      <c r="D102" s="56" t="s">
        <v>16</v>
      </c>
      <c r="E102" s="76">
        <v>7.5</v>
      </c>
      <c r="F102" s="56">
        <v>5</v>
      </c>
      <c r="G102" s="56">
        <f t="shared" si="0"/>
        <v>37.5</v>
      </c>
      <c r="H102" s="110" t="s">
        <v>6</v>
      </c>
    </row>
    <row r="103" spans="1:9" s="68" customFormat="1" ht="14.25" x14ac:dyDescent="0.2">
      <c r="A103" s="305"/>
      <c r="B103" s="197"/>
      <c r="C103" s="50" t="s">
        <v>365</v>
      </c>
      <c r="D103" s="51">
        <v>42</v>
      </c>
      <c r="E103" s="52"/>
      <c r="F103" s="49"/>
      <c r="G103" s="53">
        <v>37.5</v>
      </c>
      <c r="H103" s="260"/>
    </row>
    <row r="104" spans="1:9" s="1" customFormat="1" ht="14.25" x14ac:dyDescent="0.2">
      <c r="A104" s="306"/>
      <c r="B104" s="141"/>
      <c r="C104" s="64" t="s">
        <v>323</v>
      </c>
      <c r="D104" s="47"/>
      <c r="E104" s="76"/>
      <c r="F104" s="56"/>
      <c r="G104" s="76"/>
      <c r="H104" s="110"/>
    </row>
    <row r="105" spans="1:9" s="1" customFormat="1" ht="14.25" x14ac:dyDescent="0.2">
      <c r="A105" s="306">
        <v>43</v>
      </c>
      <c r="B105" s="141"/>
      <c r="C105" s="87" t="s">
        <v>344</v>
      </c>
      <c r="D105" s="86"/>
      <c r="E105" s="88"/>
      <c r="F105" s="89"/>
      <c r="G105" s="90"/>
      <c r="H105" s="261"/>
    </row>
    <row r="106" spans="1:9" s="1" customFormat="1" ht="63.75" x14ac:dyDescent="0.2">
      <c r="A106" s="306"/>
      <c r="B106" s="141">
        <v>43.1</v>
      </c>
      <c r="C106" s="55" t="s">
        <v>128</v>
      </c>
      <c r="D106" s="47" t="s">
        <v>87</v>
      </c>
      <c r="E106" s="76">
        <v>100</v>
      </c>
      <c r="F106" s="56">
        <v>1</v>
      </c>
      <c r="G106" s="76">
        <f t="shared" ref="G106:G122" si="2">E106*F106</f>
        <v>100</v>
      </c>
      <c r="H106" s="110" t="s">
        <v>6</v>
      </c>
    </row>
    <row r="107" spans="1:9" s="1" customFormat="1" ht="63.75" x14ac:dyDescent="0.2">
      <c r="A107" s="306"/>
      <c r="B107" s="141">
        <v>43.2</v>
      </c>
      <c r="C107" s="55" t="s">
        <v>129</v>
      </c>
      <c r="D107" s="47" t="s">
        <v>87</v>
      </c>
      <c r="E107" s="76">
        <v>100</v>
      </c>
      <c r="F107" s="56">
        <v>1</v>
      </c>
      <c r="G107" s="76">
        <f t="shared" si="2"/>
        <v>100</v>
      </c>
      <c r="H107" s="110" t="s">
        <v>6</v>
      </c>
    </row>
    <row r="108" spans="1:9" s="1" customFormat="1" ht="63.75" x14ac:dyDescent="0.2">
      <c r="A108" s="306"/>
      <c r="B108" s="141">
        <v>43.3</v>
      </c>
      <c r="C108" s="55" t="s">
        <v>130</v>
      </c>
      <c r="D108" s="47" t="s">
        <v>87</v>
      </c>
      <c r="E108" s="76">
        <v>100</v>
      </c>
      <c r="F108" s="56">
        <v>1</v>
      </c>
      <c r="G108" s="76">
        <f t="shared" si="2"/>
        <v>100</v>
      </c>
      <c r="H108" s="110" t="s">
        <v>6</v>
      </c>
    </row>
    <row r="109" spans="1:9" s="1" customFormat="1" ht="63.75" x14ac:dyDescent="0.2">
      <c r="A109" s="306"/>
      <c r="B109" s="141">
        <v>43.4</v>
      </c>
      <c r="C109" s="55" t="s">
        <v>131</v>
      </c>
      <c r="D109" s="47" t="s">
        <v>87</v>
      </c>
      <c r="E109" s="76">
        <v>100</v>
      </c>
      <c r="F109" s="56">
        <v>1</v>
      </c>
      <c r="G109" s="76">
        <f t="shared" si="2"/>
        <v>100</v>
      </c>
      <c r="H109" s="110" t="s">
        <v>6</v>
      </c>
    </row>
    <row r="110" spans="1:9" s="1" customFormat="1" ht="63.75" x14ac:dyDescent="0.2">
      <c r="A110" s="306"/>
      <c r="B110" s="141">
        <v>43.5</v>
      </c>
      <c r="C110" s="55" t="s">
        <v>132</v>
      </c>
      <c r="D110" s="47" t="s">
        <v>87</v>
      </c>
      <c r="E110" s="76">
        <v>100</v>
      </c>
      <c r="F110" s="56">
        <v>1</v>
      </c>
      <c r="G110" s="76">
        <f t="shared" si="2"/>
        <v>100</v>
      </c>
      <c r="H110" s="110" t="s">
        <v>6</v>
      </c>
    </row>
    <row r="111" spans="1:9" s="1" customFormat="1" ht="63.75" x14ac:dyDescent="0.2">
      <c r="A111" s="306"/>
      <c r="B111" s="141">
        <v>43.6</v>
      </c>
      <c r="C111" s="55" t="s">
        <v>133</v>
      </c>
      <c r="D111" s="47" t="s">
        <v>87</v>
      </c>
      <c r="E111" s="76">
        <v>100</v>
      </c>
      <c r="F111" s="56">
        <v>1</v>
      </c>
      <c r="G111" s="76">
        <f t="shared" si="2"/>
        <v>100</v>
      </c>
      <c r="H111" s="110" t="s">
        <v>6</v>
      </c>
    </row>
    <row r="112" spans="1:9" s="68" customFormat="1" ht="14.25" x14ac:dyDescent="0.2">
      <c r="A112" s="305"/>
      <c r="B112" s="197"/>
      <c r="C112" s="50" t="s">
        <v>365</v>
      </c>
      <c r="D112" s="51">
        <v>43</v>
      </c>
      <c r="E112" s="52"/>
      <c r="F112" s="49"/>
      <c r="G112" s="53">
        <f>G111+G110+G109+G108+G107+G106</f>
        <v>600</v>
      </c>
      <c r="H112" s="260"/>
    </row>
    <row r="113" spans="1:8" s="1" customFormat="1" ht="14.25" x14ac:dyDescent="0.2">
      <c r="A113" s="306">
        <v>44</v>
      </c>
      <c r="B113" s="141"/>
      <c r="C113" s="64" t="s">
        <v>345</v>
      </c>
      <c r="D113" s="47"/>
      <c r="E113" s="76"/>
      <c r="F113" s="56"/>
      <c r="G113" s="57"/>
      <c r="H113" s="110"/>
    </row>
    <row r="114" spans="1:8" s="1" customFormat="1" ht="25.5" x14ac:dyDescent="0.2">
      <c r="A114" s="306"/>
      <c r="B114" s="141">
        <v>44.1</v>
      </c>
      <c r="C114" s="55" t="s">
        <v>134</v>
      </c>
      <c r="D114" s="47" t="s">
        <v>87</v>
      </c>
      <c r="E114" s="76">
        <v>80</v>
      </c>
      <c r="F114" s="56">
        <v>3</v>
      </c>
      <c r="G114" s="76">
        <f t="shared" si="2"/>
        <v>240</v>
      </c>
      <c r="H114" s="110" t="s">
        <v>6</v>
      </c>
    </row>
    <row r="115" spans="1:8" s="1" customFormat="1" ht="25.5" x14ac:dyDescent="0.2">
      <c r="A115" s="306"/>
      <c r="B115" s="141">
        <v>44.2</v>
      </c>
      <c r="C115" s="55" t="s">
        <v>342</v>
      </c>
      <c r="D115" s="47" t="s">
        <v>87</v>
      </c>
      <c r="E115" s="76">
        <v>80</v>
      </c>
      <c r="F115" s="56">
        <v>3</v>
      </c>
      <c r="G115" s="76">
        <f t="shared" si="2"/>
        <v>240</v>
      </c>
      <c r="H115" s="110" t="s">
        <v>6</v>
      </c>
    </row>
    <row r="116" spans="1:8" s="1" customFormat="1" ht="25.5" x14ac:dyDescent="0.2">
      <c r="A116" s="306"/>
      <c r="B116" s="141">
        <v>44.3</v>
      </c>
      <c r="C116" s="55" t="s">
        <v>341</v>
      </c>
      <c r="D116" s="47" t="s">
        <v>87</v>
      </c>
      <c r="E116" s="76">
        <v>80</v>
      </c>
      <c r="F116" s="56">
        <v>3</v>
      </c>
      <c r="G116" s="76">
        <f t="shared" si="2"/>
        <v>240</v>
      </c>
      <c r="H116" s="110" t="s">
        <v>6</v>
      </c>
    </row>
    <row r="117" spans="1:8" s="1" customFormat="1" ht="25.5" x14ac:dyDescent="0.2">
      <c r="A117" s="306"/>
      <c r="B117" s="141">
        <v>44.4</v>
      </c>
      <c r="C117" s="55" t="s">
        <v>340</v>
      </c>
      <c r="D117" s="47" t="s">
        <v>87</v>
      </c>
      <c r="E117" s="76">
        <v>80</v>
      </c>
      <c r="F117" s="56">
        <v>3</v>
      </c>
      <c r="G117" s="76">
        <f t="shared" si="2"/>
        <v>240</v>
      </c>
      <c r="H117" s="110" t="s">
        <v>6</v>
      </c>
    </row>
    <row r="118" spans="1:8" s="1" customFormat="1" ht="25.5" x14ac:dyDescent="0.2">
      <c r="A118" s="306"/>
      <c r="B118" s="141">
        <v>44.5</v>
      </c>
      <c r="C118" s="55" t="s">
        <v>339</v>
      </c>
      <c r="D118" s="47" t="s">
        <v>87</v>
      </c>
      <c r="E118" s="76">
        <v>80</v>
      </c>
      <c r="F118" s="56">
        <v>3</v>
      </c>
      <c r="G118" s="76">
        <f t="shared" si="2"/>
        <v>240</v>
      </c>
      <c r="H118" s="110" t="s">
        <v>6</v>
      </c>
    </row>
    <row r="119" spans="1:8" s="1" customFormat="1" ht="25.5" x14ac:dyDescent="0.2">
      <c r="A119" s="306"/>
      <c r="B119" s="141">
        <v>44.6</v>
      </c>
      <c r="C119" s="55" t="s">
        <v>135</v>
      </c>
      <c r="D119" s="47" t="s">
        <v>87</v>
      </c>
      <c r="E119" s="76">
        <v>80</v>
      </c>
      <c r="F119" s="56">
        <v>3</v>
      </c>
      <c r="G119" s="76">
        <f t="shared" si="2"/>
        <v>240</v>
      </c>
      <c r="H119" s="110" t="s">
        <v>6</v>
      </c>
    </row>
    <row r="120" spans="1:8" s="1" customFormat="1" ht="25.5" x14ac:dyDescent="0.2">
      <c r="A120" s="306"/>
      <c r="B120" s="141">
        <v>44.7</v>
      </c>
      <c r="C120" s="55" t="s">
        <v>136</v>
      </c>
      <c r="D120" s="47" t="s">
        <v>87</v>
      </c>
      <c r="E120" s="76">
        <v>80</v>
      </c>
      <c r="F120" s="56">
        <v>3</v>
      </c>
      <c r="G120" s="76">
        <f t="shared" si="2"/>
        <v>240</v>
      </c>
      <c r="H120" s="110" t="s">
        <v>6</v>
      </c>
    </row>
    <row r="121" spans="1:8" s="1" customFormat="1" ht="25.5" x14ac:dyDescent="0.2">
      <c r="A121" s="306"/>
      <c r="B121" s="141">
        <v>44.8</v>
      </c>
      <c r="C121" s="55" t="s">
        <v>137</v>
      </c>
      <c r="D121" s="47" t="s">
        <v>87</v>
      </c>
      <c r="E121" s="76">
        <v>80</v>
      </c>
      <c r="F121" s="56">
        <v>3</v>
      </c>
      <c r="G121" s="76">
        <f t="shared" si="2"/>
        <v>240</v>
      </c>
      <c r="H121" s="110" t="s">
        <v>6</v>
      </c>
    </row>
    <row r="122" spans="1:8" s="1" customFormat="1" ht="25.5" x14ac:dyDescent="0.2">
      <c r="A122" s="306"/>
      <c r="B122" s="141">
        <v>44.9</v>
      </c>
      <c r="C122" s="55" t="s">
        <v>138</v>
      </c>
      <c r="D122" s="47" t="s">
        <v>87</v>
      </c>
      <c r="E122" s="76">
        <v>80</v>
      </c>
      <c r="F122" s="56">
        <v>3</v>
      </c>
      <c r="G122" s="76">
        <f t="shared" si="2"/>
        <v>240</v>
      </c>
      <c r="H122" s="110" t="s">
        <v>6</v>
      </c>
    </row>
    <row r="123" spans="1:8" s="68" customFormat="1" ht="14.25" x14ac:dyDescent="0.2">
      <c r="A123" s="305"/>
      <c r="B123" s="197"/>
      <c r="C123" s="50" t="s">
        <v>365</v>
      </c>
      <c r="D123" s="51">
        <v>44</v>
      </c>
      <c r="E123" s="52"/>
      <c r="F123" s="49"/>
      <c r="G123" s="53">
        <f>G122+G121+G120+G119+G118+G117+G116+G115+G114</f>
        <v>2160</v>
      </c>
      <c r="H123" s="260"/>
    </row>
    <row r="124" spans="1:8" s="5" customFormat="1" ht="14.25" x14ac:dyDescent="0.2">
      <c r="A124" s="303">
        <v>45</v>
      </c>
      <c r="B124" s="141"/>
      <c r="C124" s="55" t="s">
        <v>42</v>
      </c>
      <c r="D124" s="47" t="s">
        <v>24</v>
      </c>
      <c r="E124" s="76">
        <v>1600</v>
      </c>
      <c r="F124" s="56">
        <v>2</v>
      </c>
      <c r="G124" s="56">
        <f>E124*F124</f>
        <v>3200</v>
      </c>
      <c r="H124" s="110" t="s">
        <v>6</v>
      </c>
    </row>
    <row r="125" spans="1:8" s="68" customFormat="1" ht="14.25" x14ac:dyDescent="0.2">
      <c r="A125" s="305"/>
      <c r="B125" s="197"/>
      <c r="C125" s="50" t="s">
        <v>365</v>
      </c>
      <c r="D125" s="51">
        <v>45</v>
      </c>
      <c r="E125" s="52"/>
      <c r="F125" s="49"/>
      <c r="G125" s="53">
        <v>3200</v>
      </c>
      <c r="H125" s="260"/>
    </row>
    <row r="126" spans="1:8" s="23" customFormat="1" ht="25.5" x14ac:dyDescent="0.2">
      <c r="A126" s="303">
        <v>46</v>
      </c>
      <c r="B126" s="106"/>
      <c r="C126" s="55" t="s">
        <v>97</v>
      </c>
      <c r="D126" s="47" t="s">
        <v>24</v>
      </c>
      <c r="E126" s="76">
        <v>2740</v>
      </c>
      <c r="F126" s="56">
        <v>1</v>
      </c>
      <c r="G126" s="76">
        <f>E126*F126</f>
        <v>2740</v>
      </c>
      <c r="H126" s="110" t="s">
        <v>6</v>
      </c>
    </row>
    <row r="127" spans="1:8" s="68" customFormat="1" ht="14.25" x14ac:dyDescent="0.2">
      <c r="A127" s="305"/>
      <c r="B127" s="197"/>
      <c r="C127" s="50" t="s">
        <v>365</v>
      </c>
      <c r="D127" s="51">
        <v>46</v>
      </c>
      <c r="E127" s="52"/>
      <c r="F127" s="49"/>
      <c r="G127" s="53">
        <v>2740</v>
      </c>
      <c r="H127" s="260"/>
    </row>
    <row r="128" spans="1:8" s="41" customFormat="1" ht="18.75" x14ac:dyDescent="0.3">
      <c r="A128" s="303"/>
      <c r="B128" s="198"/>
      <c r="C128" s="95" t="s">
        <v>314</v>
      </c>
      <c r="D128" s="96"/>
      <c r="E128" s="97"/>
      <c r="F128" s="94"/>
      <c r="G128" s="98"/>
      <c r="H128" s="262"/>
    </row>
    <row r="129" spans="1:8" s="23" customFormat="1" ht="63.75" x14ac:dyDescent="0.2">
      <c r="A129" s="303">
        <v>47</v>
      </c>
      <c r="B129" s="106"/>
      <c r="C129" s="99" t="s">
        <v>338</v>
      </c>
      <c r="D129" s="47" t="s">
        <v>24</v>
      </c>
      <c r="E129" s="76">
        <v>500</v>
      </c>
      <c r="F129" s="56">
        <v>1</v>
      </c>
      <c r="G129" s="76">
        <f>E129*F129</f>
        <v>500</v>
      </c>
      <c r="H129" s="110" t="s">
        <v>5</v>
      </c>
    </row>
    <row r="130" spans="1:8" s="68" customFormat="1" ht="14.25" x14ac:dyDescent="0.2">
      <c r="A130" s="305"/>
      <c r="B130" s="197"/>
      <c r="C130" s="50" t="s">
        <v>365</v>
      </c>
      <c r="D130" s="51">
        <v>47</v>
      </c>
      <c r="E130" s="52"/>
      <c r="F130" s="49"/>
      <c r="G130" s="53">
        <v>500</v>
      </c>
      <c r="H130" s="260"/>
    </row>
    <row r="131" spans="1:8" s="23" customFormat="1" ht="25.5" x14ac:dyDescent="0.2">
      <c r="A131" s="303">
        <v>48</v>
      </c>
      <c r="B131" s="106"/>
      <c r="C131" s="64" t="s">
        <v>348</v>
      </c>
      <c r="D131" s="47"/>
      <c r="E131" s="76"/>
      <c r="F131" s="56"/>
      <c r="G131" s="57"/>
      <c r="H131" s="110"/>
    </row>
    <row r="132" spans="1:8" s="5" customFormat="1" ht="114.75" x14ac:dyDescent="0.2">
      <c r="A132" s="303"/>
      <c r="B132" s="141">
        <v>48.1</v>
      </c>
      <c r="C132" s="100" t="s">
        <v>347</v>
      </c>
      <c r="D132" s="47" t="s">
        <v>24</v>
      </c>
      <c r="E132" s="77">
        <v>745</v>
      </c>
      <c r="F132" s="101">
        <v>4</v>
      </c>
      <c r="G132" s="56">
        <f>E132*F132</f>
        <v>2980</v>
      </c>
      <c r="H132" s="110" t="s">
        <v>5</v>
      </c>
    </row>
    <row r="133" spans="1:8" s="1" customFormat="1" ht="102" x14ac:dyDescent="0.2">
      <c r="A133" s="303"/>
      <c r="B133" s="141">
        <v>48.2</v>
      </c>
      <c r="C133" s="100" t="s">
        <v>346</v>
      </c>
      <c r="D133" s="47" t="s">
        <v>24</v>
      </c>
      <c r="E133" s="77">
        <v>4850</v>
      </c>
      <c r="F133" s="101">
        <v>1</v>
      </c>
      <c r="G133" s="76">
        <f t="shared" ref="G133:G149" si="3">E133*F133</f>
        <v>4850</v>
      </c>
      <c r="H133" s="263" t="s">
        <v>5</v>
      </c>
    </row>
    <row r="134" spans="1:8" s="68" customFormat="1" ht="14.25" x14ac:dyDescent="0.2">
      <c r="A134" s="305"/>
      <c r="B134" s="197"/>
      <c r="C134" s="50" t="s">
        <v>365</v>
      </c>
      <c r="D134" s="51">
        <v>48</v>
      </c>
      <c r="E134" s="52"/>
      <c r="F134" s="49"/>
      <c r="G134" s="53">
        <f>G133+G132</f>
        <v>7830</v>
      </c>
      <c r="H134" s="260"/>
    </row>
    <row r="135" spans="1:8" s="1" customFormat="1" ht="14.25" x14ac:dyDescent="0.2">
      <c r="A135" s="303">
        <v>49</v>
      </c>
      <c r="B135" s="106"/>
      <c r="C135" s="103" t="s">
        <v>298</v>
      </c>
      <c r="D135" s="104"/>
      <c r="E135" s="57"/>
      <c r="F135" s="102"/>
      <c r="G135" s="76"/>
      <c r="H135" s="211"/>
    </row>
    <row r="136" spans="1:8" s="1" customFormat="1" ht="76.5" x14ac:dyDescent="0.2">
      <c r="A136" s="303"/>
      <c r="B136" s="106">
        <v>49.1</v>
      </c>
      <c r="C136" s="55" t="s">
        <v>172</v>
      </c>
      <c r="D136" s="47" t="s">
        <v>4</v>
      </c>
      <c r="E136" s="105">
        <v>3.64</v>
      </c>
      <c r="F136" s="101">
        <v>550</v>
      </c>
      <c r="G136" s="76">
        <f>E136*F136</f>
        <v>2002</v>
      </c>
      <c r="H136" s="211" t="s">
        <v>5</v>
      </c>
    </row>
    <row r="137" spans="1:8" s="1" customFormat="1" ht="76.5" x14ac:dyDescent="0.2">
      <c r="A137" s="303"/>
      <c r="B137" s="106">
        <v>49.2</v>
      </c>
      <c r="C137" s="55" t="s">
        <v>173</v>
      </c>
      <c r="D137" s="47" t="s">
        <v>4</v>
      </c>
      <c r="E137" s="105">
        <v>3.64</v>
      </c>
      <c r="F137" s="101">
        <v>550</v>
      </c>
      <c r="G137" s="76">
        <f>E137*F137</f>
        <v>2002</v>
      </c>
      <c r="H137" s="211" t="s">
        <v>5</v>
      </c>
    </row>
    <row r="138" spans="1:8" s="68" customFormat="1" ht="14.25" x14ac:dyDescent="0.2">
      <c r="A138" s="305"/>
      <c r="B138" s="197"/>
      <c r="C138" s="50" t="s">
        <v>365</v>
      </c>
      <c r="D138" s="51">
        <v>49</v>
      </c>
      <c r="E138" s="52"/>
      <c r="F138" s="49"/>
      <c r="G138" s="53">
        <f>G137+G136</f>
        <v>4004</v>
      </c>
      <c r="H138" s="260"/>
    </row>
    <row r="139" spans="1:8" s="1" customFormat="1" ht="102" x14ac:dyDescent="0.2">
      <c r="A139" s="303">
        <v>50</v>
      </c>
      <c r="B139" s="106"/>
      <c r="C139" s="55" t="s">
        <v>287</v>
      </c>
      <c r="D139" s="107" t="s">
        <v>4</v>
      </c>
      <c r="E139" s="108">
        <v>47.6</v>
      </c>
      <c r="F139" s="109">
        <v>350</v>
      </c>
      <c r="G139" s="76">
        <f>E139*F139</f>
        <v>16660</v>
      </c>
      <c r="H139" s="211" t="s">
        <v>5</v>
      </c>
    </row>
    <row r="140" spans="1:8" s="68" customFormat="1" ht="14.25" x14ac:dyDescent="0.2">
      <c r="A140" s="305"/>
      <c r="B140" s="197"/>
      <c r="C140" s="50" t="s">
        <v>365</v>
      </c>
      <c r="D140" s="51">
        <v>50</v>
      </c>
      <c r="E140" s="52"/>
      <c r="F140" s="49"/>
      <c r="G140" s="53">
        <v>16660</v>
      </c>
      <c r="H140" s="260"/>
    </row>
    <row r="141" spans="1:8" s="1" customFormat="1" ht="15.75" x14ac:dyDescent="0.25">
      <c r="A141" s="303"/>
      <c r="B141" s="106"/>
      <c r="C141" s="95" t="s">
        <v>301</v>
      </c>
      <c r="D141" s="47"/>
      <c r="E141" s="76"/>
      <c r="F141" s="56"/>
      <c r="G141" s="57"/>
      <c r="H141" s="110"/>
    </row>
    <row r="142" spans="1:8" s="1" customFormat="1" ht="114.75" x14ac:dyDescent="0.2">
      <c r="A142" s="303">
        <v>51</v>
      </c>
      <c r="B142" s="106"/>
      <c r="C142" s="55" t="s">
        <v>302</v>
      </c>
      <c r="D142" s="47" t="s">
        <v>4</v>
      </c>
      <c r="E142" s="105">
        <v>2.37</v>
      </c>
      <c r="F142" s="101">
        <v>750</v>
      </c>
      <c r="G142" s="76">
        <f>E142*F142</f>
        <v>1777.5</v>
      </c>
      <c r="H142" s="211" t="s">
        <v>6</v>
      </c>
    </row>
    <row r="143" spans="1:8" s="68" customFormat="1" ht="14.25" x14ac:dyDescent="0.2">
      <c r="A143" s="305"/>
      <c r="B143" s="197"/>
      <c r="C143" s="50" t="s">
        <v>365</v>
      </c>
      <c r="D143" s="51">
        <v>51</v>
      </c>
      <c r="E143" s="52"/>
      <c r="F143" s="49"/>
      <c r="G143" s="53">
        <v>1777.5</v>
      </c>
      <c r="H143" s="260"/>
    </row>
    <row r="144" spans="1:8" s="1" customFormat="1" ht="76.5" x14ac:dyDescent="0.2">
      <c r="A144" s="303">
        <v>52</v>
      </c>
      <c r="B144" s="141"/>
      <c r="C144" s="55" t="s">
        <v>103</v>
      </c>
      <c r="D144" s="47" t="s">
        <v>24</v>
      </c>
      <c r="E144" s="77">
        <v>3</v>
      </c>
      <c r="F144" s="101">
        <v>250</v>
      </c>
      <c r="G144" s="76">
        <f t="shared" si="3"/>
        <v>750</v>
      </c>
      <c r="H144" s="211" t="s">
        <v>6</v>
      </c>
    </row>
    <row r="145" spans="1:8" s="68" customFormat="1" ht="14.25" x14ac:dyDescent="0.2">
      <c r="A145" s="305"/>
      <c r="B145" s="197"/>
      <c r="C145" s="50" t="s">
        <v>365</v>
      </c>
      <c r="D145" s="51">
        <v>52</v>
      </c>
      <c r="E145" s="52"/>
      <c r="F145" s="49"/>
      <c r="G145" s="53">
        <v>750</v>
      </c>
      <c r="H145" s="260"/>
    </row>
    <row r="146" spans="1:8" s="5" customFormat="1" ht="63.75" x14ac:dyDescent="0.2">
      <c r="A146" s="303">
        <v>53</v>
      </c>
      <c r="B146" s="141"/>
      <c r="C146" s="55" t="s">
        <v>288</v>
      </c>
      <c r="D146" s="47" t="s">
        <v>24</v>
      </c>
      <c r="E146" s="57">
        <v>320</v>
      </c>
      <c r="F146" s="56">
        <v>3</v>
      </c>
      <c r="G146" s="56">
        <f>E146*F146</f>
        <v>960</v>
      </c>
      <c r="H146" s="211" t="s">
        <v>6</v>
      </c>
    </row>
    <row r="147" spans="1:8" s="68" customFormat="1" ht="14.25" x14ac:dyDescent="0.2">
      <c r="A147" s="305"/>
      <c r="B147" s="197"/>
      <c r="C147" s="50" t="s">
        <v>365</v>
      </c>
      <c r="D147" s="51">
        <v>53</v>
      </c>
      <c r="E147" s="52"/>
      <c r="F147" s="49"/>
      <c r="G147" s="53">
        <v>960</v>
      </c>
      <c r="H147" s="260"/>
    </row>
    <row r="148" spans="1:8" s="29" customFormat="1" ht="25.5" x14ac:dyDescent="0.2">
      <c r="A148" s="307"/>
      <c r="B148" s="207"/>
      <c r="C148" s="115" t="s">
        <v>289</v>
      </c>
      <c r="D148" s="31"/>
      <c r="E148" s="35"/>
      <c r="F148" s="46"/>
      <c r="G148" s="116"/>
      <c r="H148" s="110"/>
    </row>
    <row r="149" spans="1:8" s="23" customFormat="1" ht="89.25" x14ac:dyDescent="0.2">
      <c r="A149" s="303">
        <v>54</v>
      </c>
      <c r="B149" s="206"/>
      <c r="C149" s="111" t="s">
        <v>141</v>
      </c>
      <c r="D149" s="112" t="s">
        <v>4</v>
      </c>
      <c r="E149" s="113">
        <v>3.91</v>
      </c>
      <c r="F149" s="112">
        <v>100</v>
      </c>
      <c r="G149" s="76">
        <f t="shared" si="3"/>
        <v>391</v>
      </c>
      <c r="H149" s="211" t="s">
        <v>6</v>
      </c>
    </row>
    <row r="150" spans="1:8" s="68" customFormat="1" ht="14.25" x14ac:dyDescent="0.2">
      <c r="A150" s="305"/>
      <c r="B150" s="197"/>
      <c r="C150" s="50" t="s">
        <v>365</v>
      </c>
      <c r="D150" s="51">
        <v>54</v>
      </c>
      <c r="E150" s="52"/>
      <c r="F150" s="49"/>
      <c r="G150" s="53">
        <v>391</v>
      </c>
      <c r="H150" s="260"/>
    </row>
    <row r="151" spans="1:8" s="5" customFormat="1" ht="51" x14ac:dyDescent="0.2">
      <c r="A151" s="303">
        <v>55</v>
      </c>
      <c r="B151" s="141"/>
      <c r="C151" s="55" t="s">
        <v>38</v>
      </c>
      <c r="D151" s="47" t="s">
        <v>39</v>
      </c>
      <c r="E151" s="76">
        <v>1.1000000000000001</v>
      </c>
      <c r="F151" s="56">
        <v>9000</v>
      </c>
      <c r="G151" s="56">
        <f>E151*F151</f>
        <v>9900</v>
      </c>
      <c r="H151" s="110"/>
    </row>
    <row r="152" spans="1:8" s="68" customFormat="1" ht="14.25" x14ac:dyDescent="0.2">
      <c r="A152" s="305"/>
      <c r="B152" s="197"/>
      <c r="C152" s="50" t="s">
        <v>365</v>
      </c>
      <c r="D152" s="51">
        <v>55</v>
      </c>
      <c r="E152" s="52"/>
      <c r="F152" s="49"/>
      <c r="G152" s="53">
        <v>9900</v>
      </c>
      <c r="H152" s="260"/>
    </row>
    <row r="153" spans="1:8" s="1" customFormat="1" ht="14.25" x14ac:dyDescent="0.2">
      <c r="A153" s="303">
        <v>56</v>
      </c>
      <c r="B153" s="106"/>
      <c r="C153" s="117" t="s">
        <v>297</v>
      </c>
      <c r="D153" s="56"/>
      <c r="E153" s="76"/>
      <c r="F153" s="56"/>
      <c r="G153" s="76"/>
      <c r="H153" s="110"/>
    </row>
    <row r="154" spans="1:8" s="1" customFormat="1" ht="63.75" x14ac:dyDescent="0.2">
      <c r="A154" s="303"/>
      <c r="B154" s="106">
        <v>56.1</v>
      </c>
      <c r="C154" s="55" t="s">
        <v>191</v>
      </c>
      <c r="D154" s="47" t="s">
        <v>156</v>
      </c>
      <c r="E154" s="76">
        <v>0.60919999999999996</v>
      </c>
      <c r="F154" s="101">
        <v>1000</v>
      </c>
      <c r="G154" s="76">
        <f>E154*F154</f>
        <v>609.19999999999993</v>
      </c>
      <c r="H154" s="211" t="s">
        <v>6</v>
      </c>
    </row>
    <row r="155" spans="1:8" s="23" customFormat="1" ht="14.25" x14ac:dyDescent="0.2">
      <c r="A155" s="306"/>
      <c r="B155" s="106">
        <v>56.2</v>
      </c>
      <c r="C155" s="55" t="s">
        <v>257</v>
      </c>
      <c r="D155" s="56" t="s">
        <v>39</v>
      </c>
      <c r="E155" s="76">
        <v>0.2</v>
      </c>
      <c r="F155" s="56">
        <v>2000</v>
      </c>
      <c r="G155" s="77">
        <f>E155*F155</f>
        <v>400</v>
      </c>
      <c r="H155" s="211" t="s">
        <v>6</v>
      </c>
    </row>
    <row r="156" spans="1:8" s="23" customFormat="1" ht="14.25" x14ac:dyDescent="0.2">
      <c r="A156" s="306"/>
      <c r="B156" s="106">
        <v>56.3</v>
      </c>
      <c r="C156" s="55" t="s">
        <v>315</v>
      </c>
      <c r="D156" s="56" t="s">
        <v>39</v>
      </c>
      <c r="E156" s="76">
        <v>0.2</v>
      </c>
      <c r="F156" s="56">
        <v>2000</v>
      </c>
      <c r="G156" s="77">
        <f>E156*F156</f>
        <v>400</v>
      </c>
      <c r="H156" s="211" t="s">
        <v>6</v>
      </c>
    </row>
    <row r="157" spans="1:8" s="23" customFormat="1" ht="25.5" x14ac:dyDescent="0.2">
      <c r="A157" s="306"/>
      <c r="B157" s="141">
        <v>56.4</v>
      </c>
      <c r="C157" s="55" t="s">
        <v>88</v>
      </c>
      <c r="D157" s="56" t="s">
        <v>89</v>
      </c>
      <c r="E157" s="76">
        <v>1.9</v>
      </c>
      <c r="F157" s="56">
        <v>500</v>
      </c>
      <c r="G157" s="77">
        <f>E157*F157</f>
        <v>950</v>
      </c>
      <c r="H157" s="211" t="s">
        <v>6</v>
      </c>
    </row>
    <row r="158" spans="1:8" s="23" customFormat="1" ht="25.5" x14ac:dyDescent="0.2">
      <c r="A158" s="306"/>
      <c r="B158" s="106">
        <v>56.5</v>
      </c>
      <c r="C158" s="55" t="s">
        <v>90</v>
      </c>
      <c r="D158" s="56" t="s">
        <v>43</v>
      </c>
      <c r="E158" s="76">
        <v>1</v>
      </c>
      <c r="F158" s="56">
        <v>2000</v>
      </c>
      <c r="G158" s="77">
        <f>E158*F158</f>
        <v>2000</v>
      </c>
      <c r="H158" s="211" t="s">
        <v>6</v>
      </c>
    </row>
    <row r="159" spans="1:8" s="1" customFormat="1" ht="25.5" x14ac:dyDescent="0.2">
      <c r="A159" s="303"/>
      <c r="B159" s="141">
        <v>56.6</v>
      </c>
      <c r="C159" s="118" t="s">
        <v>190</v>
      </c>
      <c r="D159" s="119" t="s">
        <v>87</v>
      </c>
      <c r="E159" s="76">
        <v>0.22</v>
      </c>
      <c r="F159" s="56">
        <v>1200</v>
      </c>
      <c r="G159" s="76">
        <f t="shared" ref="G159:G180" si="4">E159*F159</f>
        <v>264</v>
      </c>
      <c r="H159" s="211" t="s">
        <v>6</v>
      </c>
    </row>
    <row r="160" spans="1:8" s="23" customFormat="1" ht="25.5" x14ac:dyDescent="0.2">
      <c r="A160" s="306"/>
      <c r="B160" s="106">
        <v>56.7</v>
      </c>
      <c r="C160" s="55" t="s">
        <v>256</v>
      </c>
      <c r="D160" s="47" t="s">
        <v>87</v>
      </c>
      <c r="E160" s="57">
        <v>10</v>
      </c>
      <c r="F160" s="56">
        <v>5</v>
      </c>
      <c r="G160" s="76">
        <f t="shared" si="4"/>
        <v>50</v>
      </c>
      <c r="H160" s="211" t="s">
        <v>6</v>
      </c>
    </row>
    <row r="161" spans="1:8" s="23" customFormat="1" ht="25.5" x14ac:dyDescent="0.2">
      <c r="A161" s="306"/>
      <c r="B161" s="141">
        <v>56.8</v>
      </c>
      <c r="C161" s="55" t="s">
        <v>84</v>
      </c>
      <c r="D161" s="56" t="s">
        <v>85</v>
      </c>
      <c r="E161" s="76">
        <v>31.25</v>
      </c>
      <c r="F161" s="56">
        <v>38</v>
      </c>
      <c r="G161" s="77">
        <f t="shared" si="4"/>
        <v>1187.5</v>
      </c>
      <c r="H161" s="211" t="s">
        <v>6</v>
      </c>
    </row>
    <row r="162" spans="1:8" s="23" customFormat="1" ht="14.25" x14ac:dyDescent="0.2">
      <c r="A162" s="306"/>
      <c r="B162" s="106">
        <v>56.9</v>
      </c>
      <c r="C162" s="55" t="s">
        <v>247</v>
      </c>
      <c r="D162" s="56" t="s">
        <v>87</v>
      </c>
      <c r="E162" s="76">
        <v>9.6000000000000002E-2</v>
      </c>
      <c r="F162" s="56">
        <v>1000</v>
      </c>
      <c r="G162" s="77">
        <f t="shared" si="4"/>
        <v>96</v>
      </c>
      <c r="H162" s="211" t="s">
        <v>6</v>
      </c>
    </row>
    <row r="163" spans="1:8" s="68" customFormat="1" ht="14.25" x14ac:dyDescent="0.2">
      <c r="A163" s="305"/>
      <c r="B163" s="197"/>
      <c r="C163" s="50" t="s">
        <v>365</v>
      </c>
      <c r="D163" s="51">
        <v>56</v>
      </c>
      <c r="E163" s="52"/>
      <c r="F163" s="49"/>
      <c r="G163" s="53">
        <f>G162+G161+G160+G159+G158+G157+G156+G155+G154</f>
        <v>5956.7</v>
      </c>
      <c r="H163" s="260"/>
    </row>
    <row r="164" spans="1:8" s="23" customFormat="1" ht="76.5" x14ac:dyDescent="0.2">
      <c r="A164" s="303">
        <v>57</v>
      </c>
      <c r="B164" s="106"/>
      <c r="C164" s="111" t="s">
        <v>316</v>
      </c>
      <c r="D164" s="112" t="s">
        <v>87</v>
      </c>
      <c r="E164" s="113">
        <v>266</v>
      </c>
      <c r="F164" s="112">
        <v>0.5</v>
      </c>
      <c r="G164" s="76">
        <f t="shared" si="4"/>
        <v>133</v>
      </c>
      <c r="H164" s="211" t="s">
        <v>6</v>
      </c>
    </row>
    <row r="165" spans="1:8" s="68" customFormat="1" ht="14.25" x14ac:dyDescent="0.2">
      <c r="A165" s="305"/>
      <c r="B165" s="197"/>
      <c r="C165" s="50" t="s">
        <v>365</v>
      </c>
      <c r="D165" s="51">
        <v>57</v>
      </c>
      <c r="E165" s="52"/>
      <c r="F165" s="49"/>
      <c r="G165" s="53">
        <v>133</v>
      </c>
      <c r="H165" s="260"/>
    </row>
    <row r="166" spans="1:8" s="23" customFormat="1" ht="25.5" x14ac:dyDescent="0.2">
      <c r="A166" s="306">
        <v>58</v>
      </c>
      <c r="B166" s="141"/>
      <c r="C166" s="55" t="s">
        <v>86</v>
      </c>
      <c r="D166" s="56" t="s">
        <v>87</v>
      </c>
      <c r="E166" s="76">
        <v>89.46</v>
      </c>
      <c r="F166" s="56">
        <v>5</v>
      </c>
      <c r="G166" s="77">
        <f>E166*F166</f>
        <v>447.29999999999995</v>
      </c>
      <c r="H166" s="211" t="s">
        <v>6</v>
      </c>
    </row>
    <row r="167" spans="1:8" s="68" customFormat="1" ht="14.25" x14ac:dyDescent="0.2">
      <c r="A167" s="305"/>
      <c r="B167" s="197"/>
      <c r="C167" s="50" t="s">
        <v>365</v>
      </c>
      <c r="D167" s="51">
        <v>58</v>
      </c>
      <c r="E167" s="52"/>
      <c r="F167" s="49"/>
      <c r="G167" s="53">
        <v>447.29999999999995</v>
      </c>
      <c r="H167" s="260"/>
    </row>
    <row r="168" spans="1:8" s="37" customFormat="1" ht="31.5" x14ac:dyDescent="0.25">
      <c r="A168" s="308">
        <v>59</v>
      </c>
      <c r="B168" s="208"/>
      <c r="C168" s="121" t="s">
        <v>305</v>
      </c>
      <c r="D168" s="122"/>
      <c r="E168" s="123"/>
      <c r="F168" s="124"/>
      <c r="G168" s="125"/>
      <c r="H168" s="211" t="s">
        <v>6</v>
      </c>
    </row>
    <row r="169" spans="1:8" s="23" customFormat="1" ht="38.25" x14ac:dyDescent="0.2">
      <c r="A169" s="306"/>
      <c r="B169" s="141">
        <v>59.1</v>
      </c>
      <c r="C169" s="55" t="s">
        <v>40</v>
      </c>
      <c r="D169" s="47" t="s">
        <v>41</v>
      </c>
      <c r="E169" s="57">
        <v>1.85</v>
      </c>
      <c r="F169" s="47">
        <v>300</v>
      </c>
      <c r="G169" s="76">
        <f t="shared" si="4"/>
        <v>555</v>
      </c>
      <c r="H169" s="211" t="s">
        <v>6</v>
      </c>
    </row>
    <row r="170" spans="1:8" s="23" customFormat="1" ht="38.25" x14ac:dyDescent="0.2">
      <c r="A170" s="306"/>
      <c r="B170" s="141">
        <v>59.2</v>
      </c>
      <c r="C170" s="55" t="s">
        <v>178</v>
      </c>
      <c r="D170" s="47" t="s">
        <v>41</v>
      </c>
      <c r="E170" s="57">
        <v>1.85</v>
      </c>
      <c r="F170" s="47">
        <v>200</v>
      </c>
      <c r="G170" s="76">
        <f t="shared" si="4"/>
        <v>370</v>
      </c>
      <c r="H170" s="211" t="s">
        <v>6</v>
      </c>
    </row>
    <row r="171" spans="1:8" s="68" customFormat="1" ht="14.25" x14ac:dyDescent="0.2">
      <c r="A171" s="305"/>
      <c r="B171" s="197"/>
      <c r="C171" s="50" t="s">
        <v>365</v>
      </c>
      <c r="D171" s="51">
        <v>59</v>
      </c>
      <c r="E171" s="52"/>
      <c r="F171" s="49"/>
      <c r="G171" s="53">
        <f>G169+G170</f>
        <v>925</v>
      </c>
      <c r="H171" s="260"/>
    </row>
    <row r="172" spans="1:8" s="17" customFormat="1" ht="14.25" x14ac:dyDescent="0.2">
      <c r="A172" s="306">
        <v>60</v>
      </c>
      <c r="B172" s="141"/>
      <c r="C172" s="103" t="s">
        <v>92</v>
      </c>
      <c r="D172" s="47" t="s">
        <v>93</v>
      </c>
      <c r="E172" s="57">
        <v>0.66300000000000003</v>
      </c>
      <c r="F172" s="47">
        <v>1000</v>
      </c>
      <c r="G172" s="77">
        <f t="shared" si="4"/>
        <v>663</v>
      </c>
      <c r="H172" s="211" t="s">
        <v>6</v>
      </c>
    </row>
    <row r="173" spans="1:8" s="1" customFormat="1" ht="51" x14ac:dyDescent="0.2">
      <c r="A173" s="303"/>
      <c r="B173" s="106">
        <v>60.1</v>
      </c>
      <c r="C173" s="55" t="s">
        <v>296</v>
      </c>
      <c r="D173" s="56" t="s">
        <v>154</v>
      </c>
      <c r="E173" s="76">
        <v>0.65</v>
      </c>
      <c r="F173" s="127">
        <v>60</v>
      </c>
      <c r="G173" s="76">
        <f t="shared" si="4"/>
        <v>39</v>
      </c>
      <c r="H173" s="211" t="s">
        <v>6</v>
      </c>
    </row>
    <row r="174" spans="1:8" s="1" customFormat="1" ht="51" x14ac:dyDescent="0.2">
      <c r="A174" s="303"/>
      <c r="B174" s="106">
        <v>60.2</v>
      </c>
      <c r="C174" s="55" t="s">
        <v>295</v>
      </c>
      <c r="D174" s="56" t="s">
        <v>93</v>
      </c>
      <c r="E174" s="76">
        <v>0.65</v>
      </c>
      <c r="F174" s="127">
        <v>60</v>
      </c>
      <c r="G174" s="76">
        <f>E174*F174</f>
        <v>39</v>
      </c>
      <c r="H174" s="211" t="s">
        <v>6</v>
      </c>
    </row>
    <row r="175" spans="1:8" s="1" customFormat="1" ht="25.5" x14ac:dyDescent="0.2">
      <c r="A175" s="303"/>
      <c r="B175" s="106">
        <v>60.3</v>
      </c>
      <c r="C175" s="55" t="s">
        <v>179</v>
      </c>
      <c r="D175" s="56" t="s">
        <v>93</v>
      </c>
      <c r="E175" s="76">
        <v>0.88</v>
      </c>
      <c r="F175" s="101">
        <v>1000</v>
      </c>
      <c r="G175" s="76">
        <f t="shared" si="4"/>
        <v>880</v>
      </c>
      <c r="H175" s="211" t="s">
        <v>6</v>
      </c>
    </row>
    <row r="176" spans="1:8" s="68" customFormat="1" ht="14.25" x14ac:dyDescent="0.2">
      <c r="A176" s="305"/>
      <c r="B176" s="197"/>
      <c r="C176" s="50" t="s">
        <v>365</v>
      </c>
      <c r="D176" s="51">
        <v>60</v>
      </c>
      <c r="E176" s="52"/>
      <c r="F176" s="49"/>
      <c r="G176" s="53">
        <f>G172+G173+G174+G175</f>
        <v>1621</v>
      </c>
      <c r="H176" s="260"/>
    </row>
    <row r="177" spans="1:8" s="42" customFormat="1" ht="18.75" x14ac:dyDescent="0.3">
      <c r="A177" s="303">
        <v>61</v>
      </c>
      <c r="B177" s="198"/>
      <c r="C177" s="129" t="s">
        <v>351</v>
      </c>
      <c r="D177" s="130"/>
      <c r="E177" s="131"/>
      <c r="F177" s="132"/>
      <c r="G177" s="133"/>
      <c r="H177" s="264"/>
    </row>
    <row r="178" spans="1:8" s="1" customFormat="1" ht="51" x14ac:dyDescent="0.2">
      <c r="A178" s="303"/>
      <c r="B178" s="106">
        <v>61.1</v>
      </c>
      <c r="C178" s="55" t="s">
        <v>167</v>
      </c>
      <c r="D178" s="47" t="s">
        <v>168</v>
      </c>
      <c r="E178" s="76">
        <v>5.76</v>
      </c>
      <c r="F178" s="101">
        <v>50</v>
      </c>
      <c r="G178" s="76">
        <f t="shared" si="4"/>
        <v>288</v>
      </c>
      <c r="H178" s="211" t="s">
        <v>6</v>
      </c>
    </row>
    <row r="179" spans="1:8" s="1" customFormat="1" ht="51" x14ac:dyDescent="0.2">
      <c r="A179" s="303"/>
      <c r="B179" s="106">
        <v>61.2</v>
      </c>
      <c r="C179" s="55" t="s">
        <v>352</v>
      </c>
      <c r="D179" s="47" t="s">
        <v>168</v>
      </c>
      <c r="E179" s="76">
        <v>5.76</v>
      </c>
      <c r="F179" s="101">
        <v>50</v>
      </c>
      <c r="G179" s="76">
        <f t="shared" si="4"/>
        <v>288</v>
      </c>
      <c r="H179" s="211" t="s">
        <v>6</v>
      </c>
    </row>
    <row r="180" spans="1:8" s="1" customFormat="1" ht="51" x14ac:dyDescent="0.2">
      <c r="A180" s="303"/>
      <c r="B180" s="106">
        <v>61.3</v>
      </c>
      <c r="C180" s="55" t="s">
        <v>310</v>
      </c>
      <c r="D180" s="47" t="s">
        <v>168</v>
      </c>
      <c r="E180" s="76">
        <v>5.76</v>
      </c>
      <c r="F180" s="101">
        <v>50</v>
      </c>
      <c r="G180" s="76">
        <f t="shared" si="4"/>
        <v>288</v>
      </c>
      <c r="H180" s="211" t="s">
        <v>6</v>
      </c>
    </row>
    <row r="181" spans="1:8" s="1" customFormat="1" ht="38.25" x14ac:dyDescent="0.2">
      <c r="A181" s="303"/>
      <c r="B181" s="106">
        <v>61.4</v>
      </c>
      <c r="C181" s="55" t="s">
        <v>317</v>
      </c>
      <c r="D181" s="47" t="s">
        <v>168</v>
      </c>
      <c r="E181" s="76">
        <v>5.76</v>
      </c>
      <c r="F181" s="101">
        <v>50</v>
      </c>
      <c r="G181" s="76">
        <f>E181*F181</f>
        <v>288</v>
      </c>
      <c r="H181" s="211" t="s">
        <v>6</v>
      </c>
    </row>
    <row r="182" spans="1:8" s="1" customFormat="1" ht="38.25" x14ac:dyDescent="0.2">
      <c r="A182" s="303"/>
      <c r="B182" s="106">
        <v>61.5</v>
      </c>
      <c r="C182" s="55" t="s">
        <v>155</v>
      </c>
      <c r="D182" s="47" t="s">
        <v>168</v>
      </c>
      <c r="E182" s="76">
        <v>5.76</v>
      </c>
      <c r="F182" s="101">
        <v>50</v>
      </c>
      <c r="G182" s="76">
        <f>E182*F182</f>
        <v>288</v>
      </c>
      <c r="H182" s="211" t="s">
        <v>6</v>
      </c>
    </row>
    <row r="183" spans="1:8" s="68" customFormat="1" ht="14.25" x14ac:dyDescent="0.2">
      <c r="A183" s="305"/>
      <c r="B183" s="197"/>
      <c r="C183" s="50" t="s">
        <v>365</v>
      </c>
      <c r="D183" s="51">
        <v>61</v>
      </c>
      <c r="E183" s="52"/>
      <c r="F183" s="49"/>
      <c r="G183" s="53">
        <f>G178+G179+G180+G181+G182</f>
        <v>1440</v>
      </c>
      <c r="H183" s="260"/>
    </row>
    <row r="184" spans="1:8" s="1" customFormat="1" ht="31.5" x14ac:dyDescent="0.2">
      <c r="A184" s="306">
        <v>62</v>
      </c>
      <c r="B184" s="141"/>
      <c r="C184" s="309" t="s">
        <v>157</v>
      </c>
      <c r="D184" s="47"/>
      <c r="E184" s="57"/>
      <c r="F184" s="47"/>
      <c r="G184" s="77"/>
      <c r="H184" s="211"/>
    </row>
    <row r="185" spans="1:8" s="1" customFormat="1" ht="38.25" x14ac:dyDescent="0.2">
      <c r="A185" s="306"/>
      <c r="B185" s="141">
        <v>62.1</v>
      </c>
      <c r="C185" s="55" t="s">
        <v>158</v>
      </c>
      <c r="D185" s="47" t="s">
        <v>87</v>
      </c>
      <c r="E185" s="57">
        <v>30.29</v>
      </c>
      <c r="F185" s="47">
        <v>40</v>
      </c>
      <c r="G185" s="77">
        <f t="shared" ref="G185:G189" si="5">E185*F185</f>
        <v>1211.5999999999999</v>
      </c>
      <c r="H185" s="211" t="s">
        <v>6</v>
      </c>
    </row>
    <row r="186" spans="1:8" s="1" customFormat="1" ht="51" x14ac:dyDescent="0.2">
      <c r="A186" s="306"/>
      <c r="B186" s="141">
        <v>62.2</v>
      </c>
      <c r="C186" s="55" t="s">
        <v>159</v>
      </c>
      <c r="D186" s="47" t="s">
        <v>4</v>
      </c>
      <c r="E186" s="57">
        <v>12.55</v>
      </c>
      <c r="F186" s="47">
        <v>96</v>
      </c>
      <c r="G186" s="77">
        <f t="shared" si="5"/>
        <v>1204.8000000000002</v>
      </c>
      <c r="H186" s="211" t="s">
        <v>6</v>
      </c>
    </row>
    <row r="187" spans="1:8" s="1" customFormat="1" ht="51" x14ac:dyDescent="0.2">
      <c r="A187" s="306"/>
      <c r="B187" s="141">
        <v>62.3</v>
      </c>
      <c r="C187" s="55" t="s">
        <v>160</v>
      </c>
      <c r="D187" s="47" t="s">
        <v>87</v>
      </c>
      <c r="E187" s="57">
        <v>2.0299999999999998</v>
      </c>
      <c r="F187" s="47">
        <v>120</v>
      </c>
      <c r="G187" s="77">
        <f t="shared" si="5"/>
        <v>243.59999999999997</v>
      </c>
      <c r="H187" s="211" t="s">
        <v>6</v>
      </c>
    </row>
    <row r="188" spans="1:8" s="1" customFormat="1" ht="25.5" x14ac:dyDescent="0.2">
      <c r="A188" s="306"/>
      <c r="B188" s="141">
        <v>62.4</v>
      </c>
      <c r="C188" s="55" t="s">
        <v>161</v>
      </c>
      <c r="D188" s="47" t="s">
        <v>87</v>
      </c>
      <c r="E188" s="57">
        <v>38.22</v>
      </c>
      <c r="F188" s="47">
        <v>24</v>
      </c>
      <c r="G188" s="77">
        <f t="shared" si="5"/>
        <v>917.28</v>
      </c>
      <c r="H188" s="211" t="s">
        <v>6</v>
      </c>
    </row>
    <row r="189" spans="1:8" s="1" customFormat="1" ht="51" x14ac:dyDescent="0.2">
      <c r="A189" s="306"/>
      <c r="B189" s="141">
        <v>62.5</v>
      </c>
      <c r="C189" s="139" t="s">
        <v>124</v>
      </c>
      <c r="D189" s="104" t="s">
        <v>16</v>
      </c>
      <c r="E189" s="101">
        <v>1876</v>
      </c>
      <c r="F189" s="56">
        <v>2</v>
      </c>
      <c r="G189" s="77">
        <f t="shared" si="5"/>
        <v>3752</v>
      </c>
      <c r="H189" s="211" t="s">
        <v>6</v>
      </c>
    </row>
    <row r="190" spans="1:8" s="68" customFormat="1" ht="14.25" x14ac:dyDescent="0.2">
      <c r="A190" s="305"/>
      <c r="B190" s="197"/>
      <c r="C190" s="50" t="s">
        <v>365</v>
      </c>
      <c r="D190" s="51">
        <v>62</v>
      </c>
      <c r="E190" s="52"/>
      <c r="F190" s="49"/>
      <c r="G190" s="53">
        <f>G185+G186+G187+G188+G189</f>
        <v>7329.28</v>
      </c>
      <c r="H190" s="260"/>
    </row>
    <row r="191" spans="1:8" s="4" customFormat="1" ht="14.25" x14ac:dyDescent="0.2">
      <c r="A191" s="303">
        <v>63</v>
      </c>
      <c r="B191" s="106"/>
      <c r="C191" s="117" t="s">
        <v>143</v>
      </c>
      <c r="D191" s="62"/>
      <c r="E191" s="66"/>
      <c r="F191" s="62"/>
      <c r="G191" s="76"/>
      <c r="H191" s="110"/>
    </row>
    <row r="192" spans="1:8" s="22" customFormat="1" ht="51" x14ac:dyDescent="0.2">
      <c r="A192" s="310"/>
      <c r="B192" s="141">
        <v>63.1</v>
      </c>
      <c r="C192" s="55" t="s">
        <v>144</v>
      </c>
      <c r="D192" s="47" t="s">
        <v>85</v>
      </c>
      <c r="E192" s="57">
        <v>50</v>
      </c>
      <c r="F192" s="46">
        <v>4</v>
      </c>
      <c r="G192" s="76">
        <f t="shared" ref="G192:G214" si="6">E192*F192</f>
        <v>200</v>
      </c>
      <c r="H192" s="110" t="s">
        <v>6</v>
      </c>
    </row>
    <row r="193" spans="1:8" s="1" customFormat="1" ht="38.25" x14ac:dyDescent="0.2">
      <c r="A193" s="306"/>
      <c r="B193" s="141">
        <v>63.2</v>
      </c>
      <c r="C193" s="55" t="s">
        <v>105</v>
      </c>
      <c r="D193" s="47" t="s">
        <v>85</v>
      </c>
      <c r="E193" s="57">
        <v>40</v>
      </c>
      <c r="F193" s="46">
        <v>18</v>
      </c>
      <c r="G193" s="76">
        <f>E193*F193</f>
        <v>720</v>
      </c>
      <c r="H193" s="110" t="s">
        <v>6</v>
      </c>
    </row>
    <row r="194" spans="1:8" s="1" customFormat="1" ht="38.25" x14ac:dyDescent="0.2">
      <c r="A194" s="306"/>
      <c r="B194" s="141">
        <v>63.3</v>
      </c>
      <c r="C194" s="55" t="s">
        <v>106</v>
      </c>
      <c r="D194" s="47" t="s">
        <v>85</v>
      </c>
      <c r="E194" s="57">
        <v>50</v>
      </c>
      <c r="F194" s="47">
        <v>4</v>
      </c>
      <c r="G194" s="76">
        <f t="shared" si="6"/>
        <v>200</v>
      </c>
      <c r="H194" s="110" t="s">
        <v>6</v>
      </c>
    </row>
    <row r="195" spans="1:8" s="1" customFormat="1" ht="38.25" x14ac:dyDescent="0.2">
      <c r="A195" s="306"/>
      <c r="B195" s="141">
        <v>63.4</v>
      </c>
      <c r="C195" s="55" t="s">
        <v>107</v>
      </c>
      <c r="D195" s="47" t="s">
        <v>87</v>
      </c>
      <c r="E195" s="76">
        <v>0.15</v>
      </c>
      <c r="F195" s="104">
        <v>3000</v>
      </c>
      <c r="G195" s="76">
        <f t="shared" si="6"/>
        <v>450</v>
      </c>
      <c r="H195" s="110" t="s">
        <v>6</v>
      </c>
    </row>
    <row r="196" spans="1:8" s="1" customFormat="1" ht="25.5" x14ac:dyDescent="0.2">
      <c r="A196" s="306"/>
      <c r="B196" s="141">
        <v>63.5</v>
      </c>
      <c r="C196" s="55" t="s">
        <v>104</v>
      </c>
      <c r="D196" s="47" t="s">
        <v>87</v>
      </c>
      <c r="E196" s="57">
        <v>0.3</v>
      </c>
      <c r="F196" s="47">
        <v>1500</v>
      </c>
      <c r="G196" s="76">
        <f t="shared" si="6"/>
        <v>450</v>
      </c>
      <c r="H196" s="110" t="s">
        <v>6</v>
      </c>
    </row>
    <row r="197" spans="1:8" s="1" customFormat="1" ht="25.5" x14ac:dyDescent="0.2">
      <c r="A197" s="310"/>
      <c r="B197" s="141">
        <v>63.6</v>
      </c>
      <c r="C197" s="55" t="s">
        <v>150</v>
      </c>
      <c r="D197" s="56" t="s">
        <v>16</v>
      </c>
      <c r="E197" s="76">
        <v>193.4</v>
      </c>
      <c r="F197" s="127">
        <v>1</v>
      </c>
      <c r="G197" s="76">
        <f t="shared" si="6"/>
        <v>193.4</v>
      </c>
      <c r="H197" s="110" t="s">
        <v>6</v>
      </c>
    </row>
    <row r="198" spans="1:8" s="1" customFormat="1" ht="38.25" x14ac:dyDescent="0.2">
      <c r="A198" s="310"/>
      <c r="B198" s="141">
        <v>63.7</v>
      </c>
      <c r="C198" s="55" t="s">
        <v>147</v>
      </c>
      <c r="D198" s="56" t="s">
        <v>16</v>
      </c>
      <c r="E198" s="76">
        <v>467.4</v>
      </c>
      <c r="F198" s="127">
        <v>1</v>
      </c>
      <c r="G198" s="76">
        <f t="shared" si="6"/>
        <v>467.4</v>
      </c>
      <c r="H198" s="110" t="s">
        <v>6</v>
      </c>
    </row>
    <row r="199" spans="1:8" s="1" customFormat="1" ht="38.25" x14ac:dyDescent="0.2">
      <c r="A199" s="310"/>
      <c r="B199" s="141">
        <v>63.8</v>
      </c>
      <c r="C199" s="55" t="s">
        <v>146</v>
      </c>
      <c r="D199" s="56" t="s">
        <v>16</v>
      </c>
      <c r="E199" s="76">
        <v>90.55</v>
      </c>
      <c r="F199" s="127">
        <v>1</v>
      </c>
      <c r="G199" s="76">
        <f t="shared" si="6"/>
        <v>90.55</v>
      </c>
      <c r="H199" s="110" t="s">
        <v>6</v>
      </c>
    </row>
    <row r="200" spans="1:8" s="1" customFormat="1" ht="38.25" x14ac:dyDescent="0.2">
      <c r="A200" s="303"/>
      <c r="B200" s="141">
        <v>63.9</v>
      </c>
      <c r="C200" s="55" t="s">
        <v>123</v>
      </c>
      <c r="D200" s="47" t="s">
        <v>89</v>
      </c>
      <c r="E200" s="57">
        <v>0.4</v>
      </c>
      <c r="F200" s="47">
        <v>100</v>
      </c>
      <c r="G200" s="76">
        <f t="shared" si="6"/>
        <v>40</v>
      </c>
      <c r="H200" s="110" t="s">
        <v>6</v>
      </c>
    </row>
    <row r="201" spans="1:8" s="68" customFormat="1" ht="14.25" x14ac:dyDescent="0.2">
      <c r="A201" s="305"/>
      <c r="B201" s="197"/>
      <c r="C201" s="50" t="s">
        <v>365</v>
      </c>
      <c r="D201" s="51">
        <v>63</v>
      </c>
      <c r="E201" s="52"/>
      <c r="F201" s="49"/>
      <c r="G201" s="53">
        <f>G192+G193+G194+G195+G196+G197+G198+G199+G200</f>
        <v>2811.3500000000004</v>
      </c>
      <c r="H201" s="260"/>
    </row>
    <row r="202" spans="1:8" s="1" customFormat="1" ht="14.25" x14ac:dyDescent="0.2">
      <c r="A202" s="303">
        <v>64</v>
      </c>
      <c r="B202" s="141"/>
      <c r="C202" s="64" t="s">
        <v>349</v>
      </c>
      <c r="D202" s="47"/>
      <c r="E202" s="57"/>
      <c r="F202" s="47"/>
      <c r="G202" s="57"/>
      <c r="H202" s="110"/>
    </row>
    <row r="203" spans="1:8" s="1" customFormat="1" ht="51" x14ac:dyDescent="0.2">
      <c r="A203" s="310"/>
      <c r="B203" s="106">
        <v>64.099999999999994</v>
      </c>
      <c r="C203" s="55" t="s">
        <v>145</v>
      </c>
      <c r="D203" s="56" t="s">
        <v>4</v>
      </c>
      <c r="E203" s="76">
        <v>0.35799999999999998</v>
      </c>
      <c r="F203" s="127">
        <v>2500</v>
      </c>
      <c r="G203" s="76">
        <f t="shared" si="6"/>
        <v>895</v>
      </c>
      <c r="H203" s="110" t="s">
        <v>6</v>
      </c>
    </row>
    <row r="204" spans="1:8" s="1" customFormat="1" ht="38.25" x14ac:dyDescent="0.2">
      <c r="A204" s="310"/>
      <c r="B204" s="141">
        <v>64.2</v>
      </c>
      <c r="C204" s="55" t="s">
        <v>299</v>
      </c>
      <c r="D204" s="56" t="s">
        <v>4</v>
      </c>
      <c r="E204" s="76">
        <v>0.63</v>
      </c>
      <c r="F204" s="127">
        <v>2000</v>
      </c>
      <c r="G204" s="76">
        <f t="shared" si="6"/>
        <v>1260</v>
      </c>
      <c r="H204" s="110" t="s">
        <v>6</v>
      </c>
    </row>
    <row r="205" spans="1:8" s="1" customFormat="1" ht="25.5" x14ac:dyDescent="0.2">
      <c r="A205" s="310"/>
      <c r="B205" s="106">
        <v>64.3</v>
      </c>
      <c r="C205" s="55" t="s">
        <v>321</v>
      </c>
      <c r="D205" s="56" t="s">
        <v>4</v>
      </c>
      <c r="E205" s="76">
        <v>1.3779999999999999</v>
      </c>
      <c r="F205" s="127">
        <v>1000</v>
      </c>
      <c r="G205" s="76">
        <f t="shared" si="6"/>
        <v>1378</v>
      </c>
      <c r="H205" s="110" t="s">
        <v>6</v>
      </c>
    </row>
    <row r="206" spans="1:8" s="68" customFormat="1" ht="14.25" x14ac:dyDescent="0.2">
      <c r="A206" s="305"/>
      <c r="B206" s="197"/>
      <c r="C206" s="50" t="s">
        <v>365</v>
      </c>
      <c r="D206" s="51">
        <v>64</v>
      </c>
      <c r="E206" s="52"/>
      <c r="F206" s="49"/>
      <c r="G206" s="53">
        <f>G203+G204+G205</f>
        <v>3533</v>
      </c>
      <c r="H206" s="260"/>
    </row>
    <row r="207" spans="1:8" s="23" customFormat="1" ht="14.25" x14ac:dyDescent="0.2">
      <c r="A207" s="303">
        <v>65</v>
      </c>
      <c r="B207" s="106"/>
      <c r="C207" s="55" t="s">
        <v>258</v>
      </c>
      <c r="D207" s="47" t="s">
        <v>4</v>
      </c>
      <c r="E207" s="76">
        <v>0.1</v>
      </c>
      <c r="F207" s="56">
        <v>1000</v>
      </c>
      <c r="G207" s="76">
        <f t="shared" si="6"/>
        <v>100</v>
      </c>
      <c r="H207" s="110" t="s">
        <v>6</v>
      </c>
    </row>
    <row r="208" spans="1:8" s="68" customFormat="1" ht="14.25" x14ac:dyDescent="0.2">
      <c r="A208" s="305"/>
      <c r="B208" s="197"/>
      <c r="C208" s="50" t="s">
        <v>365</v>
      </c>
      <c r="D208" s="51">
        <v>65</v>
      </c>
      <c r="E208" s="52"/>
      <c r="F208" s="49"/>
      <c r="G208" s="53">
        <v>100</v>
      </c>
      <c r="H208" s="260"/>
    </row>
    <row r="209" spans="1:10" s="10" customFormat="1" ht="14.25" x14ac:dyDescent="0.2">
      <c r="A209" s="303">
        <v>66</v>
      </c>
      <c r="B209" s="106"/>
      <c r="C209" s="55" t="s">
        <v>259</v>
      </c>
      <c r="D209" s="47" t="s">
        <v>4</v>
      </c>
      <c r="E209" s="76">
        <v>0.1</v>
      </c>
      <c r="F209" s="56">
        <v>1000</v>
      </c>
      <c r="G209" s="77">
        <f t="shared" si="6"/>
        <v>100</v>
      </c>
      <c r="H209" s="110" t="s">
        <v>6</v>
      </c>
    </row>
    <row r="210" spans="1:10" s="68" customFormat="1" ht="14.25" x14ac:dyDescent="0.2">
      <c r="A210" s="305"/>
      <c r="B210" s="197"/>
      <c r="C210" s="50" t="s">
        <v>365</v>
      </c>
      <c r="D210" s="51">
        <v>66</v>
      </c>
      <c r="E210" s="52"/>
      <c r="F210" s="49"/>
      <c r="G210" s="53">
        <v>100</v>
      </c>
      <c r="H210" s="260"/>
    </row>
    <row r="211" spans="1:10" s="43" customFormat="1" ht="18.75" x14ac:dyDescent="0.3">
      <c r="A211" s="306">
        <v>67</v>
      </c>
      <c r="B211" s="210"/>
      <c r="C211" s="129" t="s">
        <v>319</v>
      </c>
      <c r="D211" s="96"/>
      <c r="E211" s="98"/>
      <c r="F211" s="96"/>
      <c r="G211" s="98"/>
      <c r="H211" s="262"/>
    </row>
    <row r="212" spans="1:10" s="1" customFormat="1" ht="25.5" x14ac:dyDescent="0.2">
      <c r="A212" s="306"/>
      <c r="B212" s="141">
        <v>67.099999999999994</v>
      </c>
      <c r="C212" s="55" t="s">
        <v>125</v>
      </c>
      <c r="D212" s="47" t="s">
        <v>8</v>
      </c>
      <c r="E212" s="76">
        <v>0.188</v>
      </c>
      <c r="F212" s="56">
        <v>200</v>
      </c>
      <c r="G212" s="76">
        <f t="shared" si="6"/>
        <v>37.6</v>
      </c>
      <c r="H212" s="110" t="s">
        <v>6</v>
      </c>
    </row>
    <row r="213" spans="1:10" s="1" customFormat="1" ht="25.5" x14ac:dyDescent="0.2">
      <c r="A213" s="306"/>
      <c r="B213" s="141">
        <v>67.2</v>
      </c>
      <c r="C213" s="55" t="s">
        <v>126</v>
      </c>
      <c r="D213" s="47" t="s">
        <v>8</v>
      </c>
      <c r="E213" s="76">
        <v>0.23</v>
      </c>
      <c r="F213" s="56">
        <v>200</v>
      </c>
      <c r="G213" s="76">
        <f t="shared" si="6"/>
        <v>46</v>
      </c>
      <c r="H213" s="110" t="s">
        <v>6</v>
      </c>
    </row>
    <row r="214" spans="1:10" s="1" customFormat="1" ht="14.25" x14ac:dyDescent="0.2">
      <c r="A214" s="306"/>
      <c r="B214" s="141">
        <v>67.3</v>
      </c>
      <c r="C214" s="55" t="s">
        <v>127</v>
      </c>
      <c r="D214" s="47" t="s">
        <v>8</v>
      </c>
      <c r="E214" s="76">
        <v>0.3</v>
      </c>
      <c r="F214" s="56">
        <v>200</v>
      </c>
      <c r="G214" s="76">
        <f t="shared" si="6"/>
        <v>60</v>
      </c>
      <c r="H214" s="110" t="s">
        <v>6</v>
      </c>
    </row>
    <row r="215" spans="1:10" s="68" customFormat="1" ht="14.25" x14ac:dyDescent="0.2">
      <c r="A215" s="305"/>
      <c r="B215" s="197"/>
      <c r="C215" s="50" t="s">
        <v>365</v>
      </c>
      <c r="D215" s="51">
        <v>67</v>
      </c>
      <c r="E215" s="52"/>
      <c r="F215" s="49"/>
      <c r="G215" s="53">
        <f>G212+G213+G214</f>
        <v>143.6</v>
      </c>
      <c r="H215" s="260"/>
    </row>
    <row r="216" spans="1:10" s="22" customFormat="1" ht="14.25" x14ac:dyDescent="0.2">
      <c r="A216" s="303">
        <v>68</v>
      </c>
      <c r="B216" s="106"/>
      <c r="C216" s="117" t="s">
        <v>183</v>
      </c>
      <c r="D216" s="62"/>
      <c r="E216" s="66"/>
      <c r="F216" s="62"/>
      <c r="G216" s="66"/>
      <c r="H216" s="311"/>
    </row>
    <row r="217" spans="1:10" s="1" customFormat="1" ht="14.25" x14ac:dyDescent="0.2">
      <c r="A217" s="306"/>
      <c r="B217" s="141">
        <v>68.099999999999994</v>
      </c>
      <c r="C217" s="55" t="s">
        <v>108</v>
      </c>
      <c r="D217" s="47" t="s">
        <v>85</v>
      </c>
      <c r="E217" s="76">
        <v>29.5</v>
      </c>
      <c r="F217" s="56">
        <v>11</v>
      </c>
      <c r="G217" s="76">
        <f>E217*F217</f>
        <v>324.5</v>
      </c>
      <c r="H217" s="110" t="s">
        <v>9</v>
      </c>
    </row>
    <row r="218" spans="1:10" s="23" customFormat="1" ht="14.25" x14ac:dyDescent="0.2">
      <c r="A218" s="306"/>
      <c r="B218" s="141" t="s">
        <v>369</v>
      </c>
      <c r="C218" s="55" t="s">
        <v>96</v>
      </c>
      <c r="D218" s="47" t="s">
        <v>85</v>
      </c>
      <c r="E218" s="76">
        <v>7.2</v>
      </c>
      <c r="F218" s="56">
        <v>30</v>
      </c>
      <c r="G218" s="76">
        <f>E218*F218</f>
        <v>216</v>
      </c>
      <c r="H218" s="110" t="s">
        <v>9</v>
      </c>
    </row>
    <row r="219" spans="1:10" s="1" customFormat="1" ht="14.25" x14ac:dyDescent="0.2">
      <c r="A219" s="312"/>
      <c r="B219" s="141">
        <v>68.3</v>
      </c>
      <c r="C219" s="145" t="s">
        <v>109</v>
      </c>
      <c r="D219" s="146" t="s">
        <v>85</v>
      </c>
      <c r="E219" s="147">
        <v>5</v>
      </c>
      <c r="F219" s="148">
        <v>10</v>
      </c>
      <c r="G219" s="76">
        <f>E219*F219</f>
        <v>50</v>
      </c>
      <c r="H219" s="110" t="s">
        <v>9</v>
      </c>
    </row>
    <row r="220" spans="1:10" s="22" customFormat="1" ht="14.25" x14ac:dyDescent="0.2">
      <c r="A220" s="303"/>
      <c r="B220" s="141">
        <v>68.400000000000006</v>
      </c>
      <c r="C220" s="55" t="s">
        <v>7</v>
      </c>
      <c r="D220" s="56" t="s">
        <v>8</v>
      </c>
      <c r="E220" s="57">
        <v>36.200000000000003</v>
      </c>
      <c r="F220" s="56">
        <v>5</v>
      </c>
      <c r="G220" s="56">
        <f>E220*F220</f>
        <v>181</v>
      </c>
      <c r="H220" s="110" t="s">
        <v>9</v>
      </c>
    </row>
    <row r="221" spans="1:10" s="23" customFormat="1" ht="14.25" x14ac:dyDescent="0.2">
      <c r="A221" s="303"/>
      <c r="B221" s="141">
        <v>68.5</v>
      </c>
      <c r="C221" s="55" t="s">
        <v>177</v>
      </c>
      <c r="D221" s="47" t="s">
        <v>43</v>
      </c>
      <c r="E221" s="76">
        <v>210</v>
      </c>
      <c r="F221" s="56">
        <v>2</v>
      </c>
      <c r="G221" s="76">
        <f t="shared" ref="G221" si="7">E221*F221</f>
        <v>420</v>
      </c>
      <c r="H221" s="110" t="s">
        <v>9</v>
      </c>
    </row>
    <row r="222" spans="1:10" s="68" customFormat="1" ht="14.25" x14ac:dyDescent="0.2">
      <c r="A222" s="305"/>
      <c r="B222" s="197"/>
      <c r="C222" s="50" t="s">
        <v>365</v>
      </c>
      <c r="D222" s="51">
        <v>68</v>
      </c>
      <c r="E222" s="52"/>
      <c r="F222" s="49"/>
      <c r="G222" s="53">
        <f>G217+G218+G219+G220+G221</f>
        <v>1191.5</v>
      </c>
      <c r="H222" s="260"/>
    </row>
    <row r="223" spans="1:10" s="22" customFormat="1" ht="14.25" x14ac:dyDescent="0.2">
      <c r="A223" s="303"/>
      <c r="B223" s="106"/>
      <c r="C223" s="313" t="s">
        <v>182</v>
      </c>
      <c r="D223" s="62"/>
      <c r="E223" s="66"/>
      <c r="F223" s="62"/>
      <c r="G223" s="66"/>
      <c r="H223" s="311"/>
    </row>
    <row r="224" spans="1:10" s="30" customFormat="1" ht="14.25" x14ac:dyDescent="0.2">
      <c r="A224" s="306">
        <v>69</v>
      </c>
      <c r="B224" s="141"/>
      <c r="C224" s="253" t="s">
        <v>353</v>
      </c>
      <c r="D224" s="47"/>
      <c r="E224" s="254"/>
      <c r="F224" s="101"/>
      <c r="G224" s="116"/>
      <c r="H224" s="110"/>
      <c r="I224" s="45"/>
      <c r="J224" s="45"/>
    </row>
    <row r="225" spans="1:8" s="22" customFormat="1" ht="38.25" x14ac:dyDescent="0.2">
      <c r="A225" s="314"/>
      <c r="B225" s="141">
        <v>69.099999999999994</v>
      </c>
      <c r="C225" s="55" t="s">
        <v>18</v>
      </c>
      <c r="D225" s="47" t="s">
        <v>16</v>
      </c>
      <c r="E225" s="76">
        <v>0.4</v>
      </c>
      <c r="F225" s="47">
        <v>200</v>
      </c>
      <c r="G225" s="77">
        <f t="shared" ref="G225:G232" si="8">E225*F225</f>
        <v>80</v>
      </c>
      <c r="H225" s="110" t="s">
        <v>6</v>
      </c>
    </row>
    <row r="226" spans="1:8" s="22" customFormat="1" ht="25.5" x14ac:dyDescent="0.2">
      <c r="A226" s="303"/>
      <c r="B226" s="141">
        <v>69.2</v>
      </c>
      <c r="C226" s="55" t="s">
        <v>17</v>
      </c>
      <c r="D226" s="47" t="s">
        <v>16</v>
      </c>
      <c r="E226" s="57">
        <v>0.4</v>
      </c>
      <c r="F226" s="56">
        <v>300</v>
      </c>
      <c r="G226" s="77">
        <f t="shared" si="8"/>
        <v>120</v>
      </c>
      <c r="H226" s="110" t="s">
        <v>6</v>
      </c>
    </row>
    <row r="227" spans="1:8" s="22" customFormat="1" ht="25.5" x14ac:dyDescent="0.2">
      <c r="A227" s="303"/>
      <c r="B227" s="141">
        <v>69.3</v>
      </c>
      <c r="C227" s="55" t="s">
        <v>45</v>
      </c>
      <c r="D227" s="47" t="s">
        <v>16</v>
      </c>
      <c r="E227" s="57">
        <v>0.4</v>
      </c>
      <c r="F227" s="56">
        <v>200</v>
      </c>
      <c r="G227" s="77">
        <f t="shared" si="8"/>
        <v>80</v>
      </c>
      <c r="H227" s="110" t="s">
        <v>6</v>
      </c>
    </row>
    <row r="228" spans="1:8" s="1" customFormat="1" ht="25.5" x14ac:dyDescent="0.2">
      <c r="A228" s="303"/>
      <c r="B228" s="141">
        <v>69.400000000000006</v>
      </c>
      <c r="C228" s="55" t="s">
        <v>46</v>
      </c>
      <c r="D228" s="47" t="s">
        <v>16</v>
      </c>
      <c r="E228" s="57">
        <v>0.4</v>
      </c>
      <c r="F228" s="56">
        <v>200</v>
      </c>
      <c r="G228" s="77">
        <f t="shared" si="8"/>
        <v>80</v>
      </c>
      <c r="H228" s="110" t="s">
        <v>6</v>
      </c>
    </row>
    <row r="229" spans="1:8" s="22" customFormat="1" ht="38.25" x14ac:dyDescent="0.2">
      <c r="A229" s="314"/>
      <c r="B229" s="141">
        <v>69.5</v>
      </c>
      <c r="C229" s="63" t="s">
        <v>19</v>
      </c>
      <c r="D229" s="47" t="s">
        <v>16</v>
      </c>
      <c r="E229" s="76">
        <v>0.2</v>
      </c>
      <c r="F229" s="56">
        <v>100</v>
      </c>
      <c r="G229" s="77">
        <f t="shared" si="8"/>
        <v>20</v>
      </c>
      <c r="H229" s="110" t="s">
        <v>6</v>
      </c>
    </row>
    <row r="230" spans="1:8" s="22" customFormat="1" ht="25.5" x14ac:dyDescent="0.2">
      <c r="A230" s="306"/>
      <c r="B230" s="141">
        <v>69.599999999999994</v>
      </c>
      <c r="C230" s="55" t="s">
        <v>174</v>
      </c>
      <c r="D230" s="56" t="s">
        <v>16</v>
      </c>
      <c r="E230" s="76">
        <v>0.34</v>
      </c>
      <c r="F230" s="56">
        <v>200</v>
      </c>
      <c r="G230" s="77">
        <f t="shared" si="8"/>
        <v>68</v>
      </c>
      <c r="H230" s="110" t="s">
        <v>6</v>
      </c>
    </row>
    <row r="231" spans="1:8" s="68" customFormat="1" ht="14.25" x14ac:dyDescent="0.2">
      <c r="A231" s="305"/>
      <c r="B231" s="197"/>
      <c r="C231" s="50" t="s">
        <v>365</v>
      </c>
      <c r="D231" s="51">
        <v>69</v>
      </c>
      <c r="E231" s="52"/>
      <c r="F231" s="49"/>
      <c r="G231" s="53">
        <f>G225+G226+G227+G228+G229+G230</f>
        <v>448</v>
      </c>
      <c r="H231" s="260"/>
    </row>
    <row r="232" spans="1:8" s="1" customFormat="1" ht="25.5" x14ac:dyDescent="0.2">
      <c r="A232" s="303">
        <v>70</v>
      </c>
      <c r="B232" s="106"/>
      <c r="C232" s="55" t="s">
        <v>165</v>
      </c>
      <c r="D232" s="47" t="s">
        <v>16</v>
      </c>
      <c r="E232" s="76">
        <v>0.13</v>
      </c>
      <c r="F232" s="101">
        <v>500</v>
      </c>
      <c r="G232" s="76">
        <f t="shared" si="8"/>
        <v>65</v>
      </c>
      <c r="H232" s="211" t="s">
        <v>6</v>
      </c>
    </row>
    <row r="233" spans="1:8" s="68" customFormat="1" ht="14.25" x14ac:dyDescent="0.2">
      <c r="A233" s="305"/>
      <c r="B233" s="197"/>
      <c r="C233" s="50" t="s">
        <v>365</v>
      </c>
      <c r="D233" s="51">
        <v>70</v>
      </c>
      <c r="E233" s="52"/>
      <c r="F233" s="49"/>
      <c r="G233" s="53">
        <v>65</v>
      </c>
      <c r="H233" s="260"/>
    </row>
    <row r="234" spans="1:8" s="1" customFormat="1" ht="76.5" x14ac:dyDescent="0.2">
      <c r="A234" s="306">
        <v>71</v>
      </c>
      <c r="B234" s="206"/>
      <c r="C234" s="55" t="s">
        <v>142</v>
      </c>
      <c r="D234" s="107" t="s">
        <v>16</v>
      </c>
      <c r="E234" s="108">
        <v>3.4</v>
      </c>
      <c r="F234" s="109">
        <v>300</v>
      </c>
      <c r="G234" s="76">
        <f>E234*F234</f>
        <v>1020</v>
      </c>
      <c r="H234" s="110" t="s">
        <v>5</v>
      </c>
    </row>
    <row r="235" spans="1:8" s="68" customFormat="1" ht="14.25" x14ac:dyDescent="0.2">
      <c r="A235" s="305"/>
      <c r="B235" s="197"/>
      <c r="C235" s="50" t="s">
        <v>365</v>
      </c>
      <c r="D235" s="51">
        <v>71</v>
      </c>
      <c r="E235" s="52"/>
      <c r="F235" s="49"/>
      <c r="G235" s="53">
        <v>1020</v>
      </c>
      <c r="H235" s="260"/>
    </row>
    <row r="236" spans="1:8" s="1" customFormat="1" ht="15.75" x14ac:dyDescent="0.25">
      <c r="A236" s="303">
        <v>72</v>
      </c>
      <c r="B236" s="106"/>
      <c r="C236" s="95" t="s">
        <v>354</v>
      </c>
      <c r="D236" s="47"/>
      <c r="E236" s="76"/>
      <c r="F236" s="101"/>
      <c r="G236" s="57"/>
      <c r="H236" s="211"/>
    </row>
    <row r="237" spans="1:8" s="1" customFormat="1" ht="25.5" x14ac:dyDescent="0.2">
      <c r="A237" s="303"/>
      <c r="B237" s="106">
        <v>72.099999999999994</v>
      </c>
      <c r="C237" s="55" t="s">
        <v>116</v>
      </c>
      <c r="D237" s="47" t="s">
        <v>16</v>
      </c>
      <c r="E237" s="76">
        <v>0.04</v>
      </c>
      <c r="F237" s="56">
        <v>3000</v>
      </c>
      <c r="G237" s="76">
        <f>E237*F237</f>
        <v>120</v>
      </c>
      <c r="H237" s="110" t="s">
        <v>6</v>
      </c>
    </row>
    <row r="238" spans="1:8" s="23" customFormat="1" ht="76.5" x14ac:dyDescent="0.2">
      <c r="A238" s="306"/>
      <c r="B238" s="141">
        <v>72.2</v>
      </c>
      <c r="C238" s="55" t="s">
        <v>91</v>
      </c>
      <c r="D238" s="56" t="s">
        <v>16</v>
      </c>
      <c r="E238" s="76">
        <v>0.06</v>
      </c>
      <c r="F238" s="56">
        <v>7000</v>
      </c>
      <c r="G238" s="77">
        <f>E238*F238</f>
        <v>420</v>
      </c>
      <c r="H238" s="110" t="s">
        <v>6</v>
      </c>
    </row>
    <row r="239" spans="1:8" s="23" customFormat="1" ht="76.5" x14ac:dyDescent="0.2">
      <c r="A239" s="306"/>
      <c r="B239" s="106">
        <v>72.3</v>
      </c>
      <c r="C239" s="55" t="s">
        <v>185</v>
      </c>
      <c r="D239" s="56" t="s">
        <v>16</v>
      </c>
      <c r="E239" s="76">
        <v>3.7999999999999999E-2</v>
      </c>
      <c r="F239" s="56">
        <v>1000</v>
      </c>
      <c r="G239" s="77">
        <f t="shared" ref="G239" si="9">E239*F239</f>
        <v>38</v>
      </c>
      <c r="H239" s="110" t="s">
        <v>6</v>
      </c>
    </row>
    <row r="240" spans="1:8" s="1" customFormat="1" ht="38.25" x14ac:dyDescent="0.2">
      <c r="A240" s="306"/>
      <c r="B240" s="141">
        <v>72.400000000000006</v>
      </c>
      <c r="C240" s="55" t="s">
        <v>117</v>
      </c>
      <c r="D240" s="56" t="s">
        <v>16</v>
      </c>
      <c r="E240" s="76">
        <v>0.15</v>
      </c>
      <c r="F240" s="56">
        <v>1000</v>
      </c>
      <c r="G240" s="76">
        <f>E240*F240</f>
        <v>150</v>
      </c>
      <c r="H240" s="110" t="s">
        <v>6</v>
      </c>
    </row>
    <row r="241" spans="1:8" s="22" customFormat="1" ht="63.75" x14ac:dyDescent="0.2">
      <c r="A241" s="303"/>
      <c r="B241" s="106">
        <v>72.5</v>
      </c>
      <c r="C241" s="55" t="s">
        <v>184</v>
      </c>
      <c r="D241" s="56" t="s">
        <v>16</v>
      </c>
      <c r="E241" s="76">
        <v>0.28000000000000003</v>
      </c>
      <c r="F241" s="56">
        <v>800</v>
      </c>
      <c r="G241" s="77">
        <f>E241*F241</f>
        <v>224.00000000000003</v>
      </c>
      <c r="H241" s="110" t="s">
        <v>6</v>
      </c>
    </row>
    <row r="242" spans="1:8" s="22" customFormat="1" ht="38.25" x14ac:dyDescent="0.2">
      <c r="A242" s="303"/>
      <c r="B242" s="141">
        <v>72.599999999999994</v>
      </c>
      <c r="C242" s="55" t="s">
        <v>44</v>
      </c>
      <c r="D242" s="56" t="s">
        <v>16</v>
      </c>
      <c r="E242" s="76">
        <v>0.36</v>
      </c>
      <c r="F242" s="56">
        <v>500</v>
      </c>
      <c r="G242" s="77">
        <f>E242*F242</f>
        <v>180</v>
      </c>
      <c r="H242" s="110" t="s">
        <v>6</v>
      </c>
    </row>
    <row r="243" spans="1:8" s="68" customFormat="1" ht="14.25" x14ac:dyDescent="0.2">
      <c r="A243" s="305"/>
      <c r="B243" s="197"/>
      <c r="C243" s="50" t="s">
        <v>365</v>
      </c>
      <c r="D243" s="51">
        <v>72</v>
      </c>
      <c r="E243" s="52"/>
      <c r="F243" s="49"/>
      <c r="G243" s="53">
        <f>G237+G238+G239+G240+G241+G242</f>
        <v>1132</v>
      </c>
      <c r="H243" s="260"/>
    </row>
    <row r="244" spans="1:8" s="22" customFormat="1" ht="14.25" x14ac:dyDescent="0.2">
      <c r="A244" s="303">
        <v>73</v>
      </c>
      <c r="B244" s="141"/>
      <c r="C244" s="64" t="s">
        <v>358</v>
      </c>
      <c r="D244" s="56"/>
      <c r="E244" s="76"/>
      <c r="F244" s="56"/>
      <c r="G244" s="79"/>
      <c r="H244" s="110"/>
    </row>
    <row r="245" spans="1:8" s="22" customFormat="1" ht="14.25" x14ac:dyDescent="0.2">
      <c r="A245" s="303"/>
      <c r="B245" s="141">
        <v>73.099999999999994</v>
      </c>
      <c r="C245" s="100" t="s">
        <v>324</v>
      </c>
      <c r="D245" s="47" t="s">
        <v>16</v>
      </c>
      <c r="E245" s="77">
        <v>0.53</v>
      </c>
      <c r="F245" s="101">
        <v>200</v>
      </c>
      <c r="G245" s="77">
        <f>E245*F245</f>
        <v>106</v>
      </c>
      <c r="H245" s="110" t="s">
        <v>6</v>
      </c>
    </row>
    <row r="246" spans="1:8" s="1" customFormat="1" ht="14.25" x14ac:dyDescent="0.2">
      <c r="A246" s="303"/>
      <c r="B246" s="106">
        <v>73.2</v>
      </c>
      <c r="C246" s="55" t="s">
        <v>163</v>
      </c>
      <c r="D246" s="56" t="s">
        <v>16</v>
      </c>
      <c r="E246" s="76">
        <v>5.2</v>
      </c>
      <c r="F246" s="101">
        <v>100</v>
      </c>
      <c r="G246" s="76">
        <f>E246*F246</f>
        <v>520</v>
      </c>
      <c r="H246" s="211" t="s">
        <v>6</v>
      </c>
    </row>
    <row r="247" spans="1:8" s="1" customFormat="1" ht="38.25" x14ac:dyDescent="0.2">
      <c r="A247" s="310"/>
      <c r="B247" s="141">
        <v>73.3</v>
      </c>
      <c r="C247" s="55" t="s">
        <v>153</v>
      </c>
      <c r="D247" s="47" t="s">
        <v>16</v>
      </c>
      <c r="E247" s="76">
        <v>0.3</v>
      </c>
      <c r="F247" s="127">
        <v>1350</v>
      </c>
      <c r="G247" s="76">
        <f>E247*F247</f>
        <v>405</v>
      </c>
      <c r="H247" s="211" t="s">
        <v>6</v>
      </c>
    </row>
    <row r="248" spans="1:8" s="1" customFormat="1" ht="25.5" x14ac:dyDescent="0.2">
      <c r="A248" s="303"/>
      <c r="B248" s="106">
        <v>73.400000000000006</v>
      </c>
      <c r="C248" s="55" t="s">
        <v>164</v>
      </c>
      <c r="D248" s="47" t="s">
        <v>16</v>
      </c>
      <c r="E248" s="76">
        <v>2.8</v>
      </c>
      <c r="F248" s="101">
        <v>300</v>
      </c>
      <c r="G248" s="77">
        <f>E248*F248</f>
        <v>840</v>
      </c>
      <c r="H248" s="211" t="s">
        <v>6</v>
      </c>
    </row>
    <row r="249" spans="1:8" s="68" customFormat="1" ht="14.25" x14ac:dyDescent="0.2">
      <c r="A249" s="305"/>
      <c r="B249" s="197"/>
      <c r="C249" s="50" t="s">
        <v>365</v>
      </c>
      <c r="D249" s="51">
        <v>73</v>
      </c>
      <c r="E249" s="52"/>
      <c r="F249" s="49"/>
      <c r="G249" s="53">
        <f>G245+G246+G247+G248</f>
        <v>1871</v>
      </c>
      <c r="H249" s="260"/>
    </row>
    <row r="250" spans="1:8" s="1" customFormat="1" ht="14.25" x14ac:dyDescent="0.2">
      <c r="A250" s="306">
        <v>74</v>
      </c>
      <c r="B250" s="141"/>
      <c r="C250" s="103" t="s">
        <v>118</v>
      </c>
      <c r="D250" s="47"/>
      <c r="E250" s="76"/>
      <c r="F250" s="56"/>
      <c r="G250" s="76"/>
      <c r="H250" s="110" t="s">
        <v>6</v>
      </c>
    </row>
    <row r="251" spans="1:8" s="1" customFormat="1" ht="38.25" x14ac:dyDescent="0.2">
      <c r="A251" s="306"/>
      <c r="B251" s="141">
        <v>74.099999999999994</v>
      </c>
      <c r="C251" s="55" t="s">
        <v>119</v>
      </c>
      <c r="D251" s="47" t="s">
        <v>16</v>
      </c>
      <c r="E251" s="57">
        <v>0.8</v>
      </c>
      <c r="F251" s="47">
        <v>300</v>
      </c>
      <c r="G251" s="76">
        <f>E251*F251</f>
        <v>240</v>
      </c>
      <c r="H251" s="110" t="s">
        <v>6</v>
      </c>
    </row>
    <row r="252" spans="1:8" s="1" customFormat="1" ht="25.5" x14ac:dyDescent="0.2">
      <c r="A252" s="310"/>
      <c r="B252" s="141">
        <v>74.2</v>
      </c>
      <c r="C252" s="55" t="s">
        <v>151</v>
      </c>
      <c r="D252" s="47" t="s">
        <v>16</v>
      </c>
      <c r="E252" s="76">
        <v>10</v>
      </c>
      <c r="F252" s="155">
        <v>30</v>
      </c>
      <c r="G252" s="76">
        <f>E252*F252</f>
        <v>300</v>
      </c>
      <c r="H252" s="110" t="s">
        <v>6</v>
      </c>
    </row>
    <row r="253" spans="1:8" s="1" customFormat="1" ht="25.5" x14ac:dyDescent="0.2">
      <c r="A253" s="310"/>
      <c r="B253" s="141">
        <v>74.3</v>
      </c>
      <c r="C253" s="55" t="s">
        <v>152</v>
      </c>
      <c r="D253" s="47" t="s">
        <v>16</v>
      </c>
      <c r="E253" s="76">
        <v>7.9</v>
      </c>
      <c r="F253" s="155">
        <v>30</v>
      </c>
      <c r="G253" s="76">
        <f>E253*F253</f>
        <v>237</v>
      </c>
      <c r="H253" s="110" t="s">
        <v>6</v>
      </c>
    </row>
    <row r="254" spans="1:8" s="1" customFormat="1" ht="38.25" x14ac:dyDescent="0.2">
      <c r="A254" s="306"/>
      <c r="B254" s="141">
        <v>74.400000000000006</v>
      </c>
      <c r="C254" s="55" t="s">
        <v>120</v>
      </c>
      <c r="D254" s="47" t="s">
        <v>16</v>
      </c>
      <c r="E254" s="76">
        <v>4.8499999999999996</v>
      </c>
      <c r="F254" s="56">
        <v>30</v>
      </c>
      <c r="G254" s="76">
        <f>E254*F254</f>
        <v>145.5</v>
      </c>
      <c r="H254" s="110" t="s">
        <v>6</v>
      </c>
    </row>
    <row r="255" spans="1:8" s="68" customFormat="1" ht="14.25" x14ac:dyDescent="0.2">
      <c r="A255" s="305"/>
      <c r="B255" s="197"/>
      <c r="C255" s="50" t="s">
        <v>365</v>
      </c>
      <c r="D255" s="51">
        <v>74</v>
      </c>
      <c r="E255" s="52"/>
      <c r="F255" s="49"/>
      <c r="G255" s="49">
        <f t="shared" ref="G255" si="10">G251+G252+G253+G254</f>
        <v>922.5</v>
      </c>
      <c r="H255" s="260"/>
    </row>
    <row r="256" spans="1:8" s="1" customFormat="1" ht="14.25" x14ac:dyDescent="0.2">
      <c r="A256" s="306">
        <v>75</v>
      </c>
      <c r="B256" s="141"/>
      <c r="C256" s="103" t="s">
        <v>110</v>
      </c>
      <c r="D256" s="56"/>
      <c r="E256" s="76"/>
      <c r="F256" s="56"/>
      <c r="G256" s="76"/>
      <c r="H256" s="110"/>
    </row>
    <row r="257" spans="1:8" s="1" customFormat="1" ht="38.25" x14ac:dyDescent="0.2">
      <c r="A257" s="306"/>
      <c r="B257" s="141">
        <v>75.099999999999994</v>
      </c>
      <c r="C257" s="55" t="s">
        <v>192</v>
      </c>
      <c r="D257" s="47" t="s">
        <v>16</v>
      </c>
      <c r="E257" s="76">
        <v>0.03</v>
      </c>
      <c r="F257" s="56">
        <v>1500</v>
      </c>
      <c r="G257" s="76">
        <f>E257*F257</f>
        <v>45</v>
      </c>
      <c r="H257" s="110" t="s">
        <v>6</v>
      </c>
    </row>
    <row r="258" spans="1:8" s="1" customFormat="1" ht="38.25" x14ac:dyDescent="0.2">
      <c r="A258" s="306"/>
      <c r="B258" s="141">
        <v>75.2</v>
      </c>
      <c r="C258" s="55" t="s">
        <v>193</v>
      </c>
      <c r="D258" s="47" t="s">
        <v>16</v>
      </c>
      <c r="E258" s="76">
        <v>0.01</v>
      </c>
      <c r="F258" s="56">
        <v>2000</v>
      </c>
      <c r="G258" s="76">
        <f>E258*F258</f>
        <v>20</v>
      </c>
      <c r="H258" s="110" t="s">
        <v>6</v>
      </c>
    </row>
    <row r="259" spans="1:8" s="1" customFormat="1" ht="38.25" x14ac:dyDescent="0.2">
      <c r="A259" s="306"/>
      <c r="B259" s="141">
        <v>75.3</v>
      </c>
      <c r="C259" s="55" t="s">
        <v>195</v>
      </c>
      <c r="D259" s="47" t="s">
        <v>16</v>
      </c>
      <c r="E259" s="57">
        <v>0.02</v>
      </c>
      <c r="F259" s="47">
        <v>2000</v>
      </c>
      <c r="G259" s="76">
        <f>E259*F259</f>
        <v>40</v>
      </c>
      <c r="H259" s="110" t="s">
        <v>6</v>
      </c>
    </row>
    <row r="260" spans="1:8" s="22" customFormat="1" ht="25.5" x14ac:dyDescent="0.2">
      <c r="A260" s="314"/>
      <c r="B260" s="199">
        <v>75.400000000000006</v>
      </c>
      <c r="C260" s="63" t="s">
        <v>194</v>
      </c>
      <c r="D260" s="47" t="s">
        <v>16</v>
      </c>
      <c r="E260" s="76">
        <v>0.04</v>
      </c>
      <c r="F260" s="56">
        <v>5000</v>
      </c>
      <c r="G260" s="77">
        <f>E260*F260</f>
        <v>200</v>
      </c>
      <c r="H260" s="110" t="s">
        <v>6</v>
      </c>
    </row>
    <row r="261" spans="1:8" s="68" customFormat="1" ht="14.25" x14ac:dyDescent="0.2">
      <c r="A261" s="305"/>
      <c r="B261" s="197"/>
      <c r="C261" s="50" t="s">
        <v>365</v>
      </c>
      <c r="D261" s="51">
        <v>75</v>
      </c>
      <c r="E261" s="52"/>
      <c r="F261" s="49"/>
      <c r="G261" s="53">
        <f>G257+G258+G259+G260</f>
        <v>305</v>
      </c>
      <c r="H261" s="260"/>
    </row>
    <row r="262" spans="1:8" s="1" customFormat="1" ht="14.25" x14ac:dyDescent="0.2">
      <c r="A262" s="306">
        <v>76</v>
      </c>
      <c r="B262" s="141"/>
      <c r="C262" s="103" t="s">
        <v>111</v>
      </c>
      <c r="D262" s="47"/>
      <c r="E262" s="57"/>
      <c r="F262" s="47"/>
      <c r="G262" s="76"/>
      <c r="H262" s="110"/>
    </row>
    <row r="263" spans="1:8" s="1" customFormat="1" ht="51" x14ac:dyDescent="0.2">
      <c r="A263" s="306"/>
      <c r="B263" s="141">
        <v>76.099999999999994</v>
      </c>
      <c r="C263" s="55" t="s">
        <v>112</v>
      </c>
      <c r="D263" s="47" t="s">
        <v>16</v>
      </c>
      <c r="E263" s="57">
        <v>0.08</v>
      </c>
      <c r="F263" s="47">
        <v>6720</v>
      </c>
      <c r="G263" s="76">
        <f>E263*F263</f>
        <v>537.6</v>
      </c>
      <c r="H263" s="211" t="s">
        <v>6</v>
      </c>
    </row>
    <row r="264" spans="1:8" s="1" customFormat="1" ht="51" x14ac:dyDescent="0.2">
      <c r="A264" s="306"/>
      <c r="B264" s="141">
        <v>76.2</v>
      </c>
      <c r="C264" s="55" t="s">
        <v>113</v>
      </c>
      <c r="D264" s="47" t="s">
        <v>16</v>
      </c>
      <c r="E264" s="57">
        <v>0.08</v>
      </c>
      <c r="F264" s="47">
        <v>960</v>
      </c>
      <c r="G264" s="76">
        <f>E264*F264</f>
        <v>76.8</v>
      </c>
      <c r="H264" s="211" t="s">
        <v>6</v>
      </c>
    </row>
    <row r="265" spans="1:8" s="1" customFormat="1" ht="38.25" x14ac:dyDescent="0.2">
      <c r="A265" s="306"/>
      <c r="B265" s="141">
        <v>76.3</v>
      </c>
      <c r="C265" s="55" t="s">
        <v>162</v>
      </c>
      <c r="D265" s="47" t="s">
        <v>16</v>
      </c>
      <c r="E265" s="76">
        <v>0.08</v>
      </c>
      <c r="F265" s="56">
        <v>11520</v>
      </c>
      <c r="G265" s="77">
        <f t="shared" ref="G265:G267" si="11">E265*F265</f>
        <v>921.6</v>
      </c>
      <c r="H265" s="211" t="s">
        <v>6</v>
      </c>
    </row>
    <row r="266" spans="1:8" s="1" customFormat="1" ht="38.25" x14ac:dyDescent="0.2">
      <c r="A266" s="306"/>
      <c r="B266" s="141">
        <v>76.400000000000006</v>
      </c>
      <c r="C266" s="55" t="s">
        <v>114</v>
      </c>
      <c r="D266" s="47" t="s">
        <v>16</v>
      </c>
      <c r="E266" s="76">
        <v>0.08</v>
      </c>
      <c r="F266" s="56">
        <v>13440</v>
      </c>
      <c r="G266" s="77">
        <f t="shared" si="11"/>
        <v>1075.2</v>
      </c>
      <c r="H266" s="211" t="s">
        <v>6</v>
      </c>
    </row>
    <row r="267" spans="1:8" s="1" customFormat="1" ht="51" x14ac:dyDescent="0.2">
      <c r="A267" s="306"/>
      <c r="B267" s="141">
        <v>76.5</v>
      </c>
      <c r="C267" s="55" t="s">
        <v>115</v>
      </c>
      <c r="D267" s="47" t="s">
        <v>16</v>
      </c>
      <c r="E267" s="57">
        <v>0.09</v>
      </c>
      <c r="F267" s="47">
        <v>10560</v>
      </c>
      <c r="G267" s="76">
        <f t="shared" si="11"/>
        <v>950.4</v>
      </c>
      <c r="H267" s="211" t="s">
        <v>6</v>
      </c>
    </row>
    <row r="268" spans="1:8" s="68" customFormat="1" ht="14.25" x14ac:dyDescent="0.2">
      <c r="A268" s="305"/>
      <c r="B268" s="197"/>
      <c r="C268" s="50" t="s">
        <v>365</v>
      </c>
      <c r="D268" s="51">
        <v>76</v>
      </c>
      <c r="E268" s="52"/>
      <c r="F268" s="49"/>
      <c r="G268" s="53">
        <f>G263+G264+G265+G266+G267</f>
        <v>3561.6</v>
      </c>
      <c r="H268" s="260"/>
    </row>
    <row r="269" spans="1:8" s="1" customFormat="1" ht="15.75" x14ac:dyDescent="0.25">
      <c r="A269" s="306">
        <v>77</v>
      </c>
      <c r="B269" s="141"/>
      <c r="C269" s="95" t="s">
        <v>355</v>
      </c>
      <c r="D269" s="47"/>
      <c r="E269" s="57"/>
      <c r="F269" s="47"/>
      <c r="G269" s="57"/>
      <c r="H269" s="211"/>
    </row>
    <row r="270" spans="1:8" s="23" customFormat="1" ht="38.25" x14ac:dyDescent="0.2">
      <c r="A270" s="303"/>
      <c r="B270" s="106">
        <v>77.099999999999994</v>
      </c>
      <c r="C270" s="55" t="s">
        <v>357</v>
      </c>
      <c r="D270" s="47" t="s">
        <v>16</v>
      </c>
      <c r="E270" s="76">
        <v>1</v>
      </c>
      <c r="F270" s="56">
        <v>100</v>
      </c>
      <c r="G270" s="76">
        <f>E270*F270</f>
        <v>100</v>
      </c>
      <c r="H270" s="211" t="s">
        <v>6</v>
      </c>
    </row>
    <row r="271" spans="1:8" s="23" customFormat="1" ht="38.25" x14ac:dyDescent="0.2">
      <c r="A271" s="303"/>
      <c r="B271" s="106">
        <v>77.2</v>
      </c>
      <c r="C271" s="55" t="s">
        <v>309</v>
      </c>
      <c r="D271" s="47" t="s">
        <v>16</v>
      </c>
      <c r="E271" s="76">
        <v>1</v>
      </c>
      <c r="F271" s="56">
        <v>100</v>
      </c>
      <c r="G271" s="76">
        <f>E271*F271</f>
        <v>100</v>
      </c>
      <c r="H271" s="211" t="s">
        <v>6</v>
      </c>
    </row>
    <row r="272" spans="1:8" s="68" customFormat="1" ht="14.25" x14ac:dyDescent="0.2">
      <c r="A272" s="305"/>
      <c r="B272" s="197"/>
      <c r="C272" s="50" t="s">
        <v>365</v>
      </c>
      <c r="D272" s="51">
        <v>77</v>
      </c>
      <c r="E272" s="52"/>
      <c r="F272" s="49"/>
      <c r="G272" s="53">
        <f>G270+G271</f>
        <v>200</v>
      </c>
      <c r="H272" s="260"/>
    </row>
    <row r="273" spans="1:8" s="23" customFormat="1" ht="15.75" x14ac:dyDescent="0.25">
      <c r="A273" s="303">
        <v>78</v>
      </c>
      <c r="B273" s="106"/>
      <c r="C273" s="95" t="s">
        <v>356</v>
      </c>
      <c r="D273" s="47"/>
      <c r="E273" s="76"/>
      <c r="F273" s="56"/>
      <c r="G273" s="57"/>
      <c r="H273" s="211"/>
    </row>
    <row r="274" spans="1:8" s="1" customFormat="1" ht="25.5" x14ac:dyDescent="0.2">
      <c r="A274" s="310"/>
      <c r="B274" s="141">
        <v>78.099999999999994</v>
      </c>
      <c r="C274" s="55" t="s">
        <v>148</v>
      </c>
      <c r="D274" s="47" t="s">
        <v>16</v>
      </c>
      <c r="E274" s="76">
        <v>60</v>
      </c>
      <c r="F274" s="127">
        <v>1</v>
      </c>
      <c r="G274" s="76">
        <f t="shared" ref="G274:G275" si="12">E274*F274</f>
        <v>60</v>
      </c>
      <c r="H274" s="211" t="s">
        <v>6</v>
      </c>
    </row>
    <row r="275" spans="1:8" s="1" customFormat="1" ht="14.25" x14ac:dyDescent="0.2">
      <c r="A275" s="310"/>
      <c r="B275" s="141">
        <v>78.2</v>
      </c>
      <c r="C275" s="55" t="s">
        <v>149</v>
      </c>
      <c r="D275" s="47" t="s">
        <v>16</v>
      </c>
      <c r="E275" s="76">
        <v>85.3</v>
      </c>
      <c r="F275" s="127">
        <v>1</v>
      </c>
      <c r="G275" s="76">
        <f t="shared" si="12"/>
        <v>85.3</v>
      </c>
      <c r="H275" s="211" t="s">
        <v>6</v>
      </c>
    </row>
    <row r="276" spans="1:8" s="68" customFormat="1" ht="14.25" x14ac:dyDescent="0.2">
      <c r="A276" s="305"/>
      <c r="B276" s="197"/>
      <c r="C276" s="50" t="s">
        <v>365</v>
      </c>
      <c r="D276" s="51">
        <v>78</v>
      </c>
      <c r="E276" s="52"/>
      <c r="F276" s="49"/>
      <c r="G276" s="53">
        <f>G274+G275</f>
        <v>145.30000000000001</v>
      </c>
      <c r="H276" s="260"/>
    </row>
    <row r="277" spans="1:8" s="1" customFormat="1" ht="15.75" x14ac:dyDescent="0.25">
      <c r="A277" s="315">
        <v>79</v>
      </c>
      <c r="B277" s="141"/>
      <c r="C277" s="95" t="s">
        <v>359</v>
      </c>
      <c r="D277" s="47"/>
      <c r="E277" s="76"/>
      <c r="F277" s="127"/>
      <c r="G277" s="57"/>
      <c r="H277" s="211"/>
    </row>
    <row r="278" spans="1:8" s="17" customFormat="1" ht="25.5" x14ac:dyDescent="0.2">
      <c r="A278" s="306"/>
      <c r="B278" s="141">
        <v>79.099999999999994</v>
      </c>
      <c r="C278" s="55" t="s">
        <v>83</v>
      </c>
      <c r="D278" s="47" t="s">
        <v>16</v>
      </c>
      <c r="E278" s="67">
        <v>0.04</v>
      </c>
      <c r="F278" s="65">
        <v>1000</v>
      </c>
      <c r="G278" s="77">
        <f>E278*F278</f>
        <v>40</v>
      </c>
      <c r="H278" s="211" t="s">
        <v>6</v>
      </c>
    </row>
    <row r="279" spans="1:8" s="1" customFormat="1" ht="25.5" x14ac:dyDescent="0.2">
      <c r="A279" s="306"/>
      <c r="B279" s="141">
        <v>79.2</v>
      </c>
      <c r="C279" s="55" t="s">
        <v>139</v>
      </c>
      <c r="D279" s="47" t="s">
        <v>16</v>
      </c>
      <c r="E279" s="76">
        <v>4.8000000000000001E-2</v>
      </c>
      <c r="F279" s="56">
        <v>200</v>
      </c>
      <c r="G279" s="76">
        <f>E279*F279</f>
        <v>9.6</v>
      </c>
      <c r="H279" s="211" t="s">
        <v>6</v>
      </c>
    </row>
    <row r="280" spans="1:8" s="1" customFormat="1" ht="25.5" x14ac:dyDescent="0.2">
      <c r="A280" s="306"/>
      <c r="B280" s="141">
        <v>79.3</v>
      </c>
      <c r="C280" s="55" t="s">
        <v>140</v>
      </c>
      <c r="D280" s="47" t="s">
        <v>16</v>
      </c>
      <c r="E280" s="76">
        <v>4.8000000000000001E-2</v>
      </c>
      <c r="F280" s="56">
        <v>200</v>
      </c>
      <c r="G280" s="76">
        <f>E280*F280</f>
        <v>9.6</v>
      </c>
      <c r="H280" s="211" t="s">
        <v>6</v>
      </c>
    </row>
    <row r="281" spans="1:8" s="1" customFormat="1" ht="38.25" x14ac:dyDescent="0.2">
      <c r="A281" s="306"/>
      <c r="B281" s="141">
        <v>79.400000000000006</v>
      </c>
      <c r="C281" s="55" t="s">
        <v>166</v>
      </c>
      <c r="D281" s="47" t="s">
        <v>16</v>
      </c>
      <c r="E281" s="76">
        <v>0.18</v>
      </c>
      <c r="F281" s="46">
        <v>500</v>
      </c>
      <c r="G281" s="76">
        <f>E281*F281</f>
        <v>90</v>
      </c>
      <c r="H281" s="211" t="s">
        <v>6</v>
      </c>
    </row>
    <row r="282" spans="1:8" s="68" customFormat="1" ht="14.25" x14ac:dyDescent="0.2">
      <c r="A282" s="305"/>
      <c r="B282" s="197"/>
      <c r="C282" s="50" t="s">
        <v>365</v>
      </c>
      <c r="D282" s="51">
        <v>79</v>
      </c>
      <c r="E282" s="52"/>
      <c r="F282" s="49"/>
      <c r="G282" s="53">
        <f>G278+G279+G280+G281</f>
        <v>149.19999999999999</v>
      </c>
      <c r="H282" s="260"/>
    </row>
    <row r="283" spans="1:8" s="23" customFormat="1" ht="14.25" x14ac:dyDescent="0.2">
      <c r="A283" s="306">
        <v>80</v>
      </c>
      <c r="B283" s="141"/>
      <c r="C283" s="55" t="s">
        <v>255</v>
      </c>
      <c r="D283" s="47" t="s">
        <v>250</v>
      </c>
      <c r="E283" s="76">
        <v>1.3</v>
      </c>
      <c r="F283" s="56">
        <v>38</v>
      </c>
      <c r="G283" s="76">
        <f t="shared" ref="G283" si="13">E283*F283</f>
        <v>49.4</v>
      </c>
      <c r="H283" s="211" t="s">
        <v>6</v>
      </c>
    </row>
    <row r="284" spans="1:8" s="68" customFormat="1" ht="14.25" x14ac:dyDescent="0.2">
      <c r="A284" s="305"/>
      <c r="B284" s="197"/>
      <c r="C284" s="50" t="s">
        <v>365</v>
      </c>
      <c r="D284" s="51">
        <v>80</v>
      </c>
      <c r="E284" s="52"/>
      <c r="F284" s="49"/>
      <c r="G284" s="53">
        <v>49.4</v>
      </c>
      <c r="H284" s="260"/>
    </row>
    <row r="285" spans="1:8" s="23" customFormat="1" ht="15.75" x14ac:dyDescent="0.25">
      <c r="A285" s="303">
        <v>81</v>
      </c>
      <c r="B285" s="106"/>
      <c r="C285" s="95" t="s">
        <v>308</v>
      </c>
      <c r="D285" s="47"/>
      <c r="E285" s="76"/>
      <c r="F285" s="56"/>
      <c r="G285" s="57"/>
      <c r="H285" s="110"/>
    </row>
    <row r="286" spans="1:8" s="1" customFormat="1" ht="14.25" x14ac:dyDescent="0.2">
      <c r="A286" s="303"/>
      <c r="B286" s="141">
        <v>81.099999999999994</v>
      </c>
      <c r="C286" s="55" t="s">
        <v>121</v>
      </c>
      <c r="D286" s="47" t="s">
        <v>16</v>
      </c>
      <c r="E286" s="57">
        <v>4.9000000000000002E-2</v>
      </c>
      <c r="F286" s="47">
        <v>300</v>
      </c>
      <c r="G286" s="76">
        <f t="shared" ref="G286:G300" si="14">E286*F286</f>
        <v>14.700000000000001</v>
      </c>
      <c r="H286" s="110" t="s">
        <v>6</v>
      </c>
    </row>
    <row r="287" spans="1:8" s="1" customFormat="1" ht="14.25" x14ac:dyDescent="0.2">
      <c r="A287" s="306"/>
      <c r="B287" s="141">
        <v>81.2</v>
      </c>
      <c r="C287" s="55" t="s">
        <v>79</v>
      </c>
      <c r="D287" s="56" t="s">
        <v>16</v>
      </c>
      <c r="E287" s="76">
        <v>4.6600000000000003E-2</v>
      </c>
      <c r="F287" s="56">
        <v>1000</v>
      </c>
      <c r="G287" s="76">
        <f t="shared" si="14"/>
        <v>46.6</v>
      </c>
      <c r="H287" s="110" t="s">
        <v>6</v>
      </c>
    </row>
    <row r="288" spans="1:8" s="1" customFormat="1" ht="14.25" x14ac:dyDescent="0.2">
      <c r="A288" s="303"/>
      <c r="B288" s="141">
        <v>81.3</v>
      </c>
      <c r="C288" s="55" t="s">
        <v>122</v>
      </c>
      <c r="D288" s="47" t="s">
        <v>16</v>
      </c>
      <c r="E288" s="76">
        <v>4.9000000000000002E-2</v>
      </c>
      <c r="F288" s="56">
        <v>500</v>
      </c>
      <c r="G288" s="76">
        <f t="shared" si="14"/>
        <v>24.5</v>
      </c>
      <c r="H288" s="110" t="s">
        <v>6</v>
      </c>
    </row>
    <row r="289" spans="1:8" s="68" customFormat="1" ht="14.25" x14ac:dyDescent="0.2">
      <c r="A289" s="305"/>
      <c r="B289" s="197"/>
      <c r="C289" s="50" t="s">
        <v>365</v>
      </c>
      <c r="D289" s="51">
        <v>81</v>
      </c>
      <c r="E289" s="52"/>
      <c r="F289" s="49"/>
      <c r="G289" s="53">
        <f>G286+G287+G288</f>
        <v>85.800000000000011</v>
      </c>
      <c r="H289" s="260"/>
    </row>
    <row r="290" spans="1:8" s="23" customFormat="1" ht="25.5" x14ac:dyDescent="0.2">
      <c r="A290" s="303">
        <v>82</v>
      </c>
      <c r="B290" s="106"/>
      <c r="C290" s="55" t="s">
        <v>95</v>
      </c>
      <c r="D290" s="47" t="s">
        <v>16</v>
      </c>
      <c r="E290" s="76">
        <v>0.08</v>
      </c>
      <c r="F290" s="56">
        <v>500</v>
      </c>
      <c r="G290" s="76">
        <f t="shared" si="14"/>
        <v>40</v>
      </c>
      <c r="H290" s="110" t="s">
        <v>6</v>
      </c>
    </row>
    <row r="291" spans="1:8" s="68" customFormat="1" ht="14.25" x14ac:dyDescent="0.2">
      <c r="A291" s="305"/>
      <c r="B291" s="197"/>
      <c r="C291" s="50" t="s">
        <v>365</v>
      </c>
      <c r="D291" s="51">
        <v>82</v>
      </c>
      <c r="E291" s="52"/>
      <c r="F291" s="49"/>
      <c r="G291" s="53">
        <v>40</v>
      </c>
      <c r="H291" s="260"/>
    </row>
    <row r="292" spans="1:8" s="23" customFormat="1" ht="14.25" x14ac:dyDescent="0.2">
      <c r="A292" s="303">
        <v>83</v>
      </c>
      <c r="B292" s="106"/>
      <c r="C292" s="64" t="s">
        <v>332</v>
      </c>
      <c r="D292" s="47"/>
      <c r="E292" s="76"/>
      <c r="F292" s="56"/>
      <c r="G292" s="57"/>
      <c r="H292" s="110"/>
    </row>
    <row r="293" spans="1:8" s="23" customFormat="1" ht="25.5" x14ac:dyDescent="0.2">
      <c r="A293" s="306"/>
      <c r="B293" s="141">
        <v>83.1</v>
      </c>
      <c r="C293" s="55" t="s">
        <v>175</v>
      </c>
      <c r="D293" s="56" t="s">
        <v>16</v>
      </c>
      <c r="E293" s="76">
        <v>0.13</v>
      </c>
      <c r="F293" s="56">
        <v>200</v>
      </c>
      <c r="G293" s="76">
        <f t="shared" si="14"/>
        <v>26</v>
      </c>
      <c r="H293" s="110" t="s">
        <v>6</v>
      </c>
    </row>
    <row r="294" spans="1:8" s="23" customFormat="1" ht="25.5" x14ac:dyDescent="0.2">
      <c r="A294" s="306"/>
      <c r="B294" s="141">
        <v>83.2</v>
      </c>
      <c r="C294" s="55" t="s">
        <v>176</v>
      </c>
      <c r="D294" s="47" t="s">
        <v>16</v>
      </c>
      <c r="E294" s="76">
        <v>0.66</v>
      </c>
      <c r="F294" s="56">
        <v>20</v>
      </c>
      <c r="G294" s="76">
        <f t="shared" si="14"/>
        <v>13.200000000000001</v>
      </c>
      <c r="H294" s="110" t="s">
        <v>6</v>
      </c>
    </row>
    <row r="295" spans="1:8" s="68" customFormat="1" ht="14.25" x14ac:dyDescent="0.2">
      <c r="A295" s="305"/>
      <c r="B295" s="197"/>
      <c r="C295" s="50" t="s">
        <v>365</v>
      </c>
      <c r="D295" s="51">
        <v>83</v>
      </c>
      <c r="E295" s="52"/>
      <c r="F295" s="49"/>
      <c r="G295" s="53">
        <f>G293+G294</f>
        <v>39.200000000000003</v>
      </c>
      <c r="H295" s="260"/>
    </row>
    <row r="296" spans="1:8" s="23" customFormat="1" ht="14.25" x14ac:dyDescent="0.2">
      <c r="A296" s="303">
        <v>84</v>
      </c>
      <c r="B296" s="106"/>
      <c r="C296" s="55" t="s">
        <v>251</v>
      </c>
      <c r="D296" s="47" t="s">
        <v>94</v>
      </c>
      <c r="E296" s="76">
        <v>2</v>
      </c>
      <c r="F296" s="56">
        <v>6</v>
      </c>
      <c r="G296" s="76">
        <f>E296*F296</f>
        <v>12</v>
      </c>
      <c r="H296" s="110" t="s">
        <v>6</v>
      </c>
    </row>
    <row r="297" spans="1:8" s="68" customFormat="1" ht="14.25" x14ac:dyDescent="0.2">
      <c r="A297" s="305"/>
      <c r="B297" s="197"/>
      <c r="C297" s="50" t="s">
        <v>365</v>
      </c>
      <c r="D297" s="51">
        <v>84</v>
      </c>
      <c r="E297" s="52"/>
      <c r="F297" s="49"/>
      <c r="G297" s="53">
        <v>12</v>
      </c>
      <c r="H297" s="260"/>
    </row>
    <row r="298" spans="1:8" s="23" customFormat="1" ht="14.25" x14ac:dyDescent="0.2">
      <c r="A298" s="306">
        <v>85</v>
      </c>
      <c r="B298" s="141"/>
      <c r="C298" s="64" t="s">
        <v>333</v>
      </c>
      <c r="D298" s="47"/>
      <c r="E298" s="76"/>
      <c r="F298" s="56"/>
      <c r="G298" s="57"/>
      <c r="H298" s="110"/>
    </row>
    <row r="299" spans="1:8" s="23" customFormat="1" ht="216.75" x14ac:dyDescent="0.2">
      <c r="A299" s="306"/>
      <c r="B299" s="141">
        <v>85.1</v>
      </c>
      <c r="C299" s="55" t="s">
        <v>311</v>
      </c>
      <c r="D299" s="47" t="s">
        <v>85</v>
      </c>
      <c r="E299" s="76">
        <v>9</v>
      </c>
      <c r="F299" s="56">
        <v>5</v>
      </c>
      <c r="G299" s="76">
        <f t="shared" si="14"/>
        <v>45</v>
      </c>
      <c r="H299" s="110" t="s">
        <v>6</v>
      </c>
    </row>
    <row r="300" spans="1:8" s="23" customFormat="1" ht="165.75" x14ac:dyDescent="0.2">
      <c r="A300" s="306"/>
      <c r="B300" s="141">
        <v>85.2</v>
      </c>
      <c r="C300" s="55" t="s">
        <v>292</v>
      </c>
      <c r="D300" s="47" t="s">
        <v>85</v>
      </c>
      <c r="E300" s="76">
        <v>6.45</v>
      </c>
      <c r="F300" s="56">
        <v>5</v>
      </c>
      <c r="G300" s="76">
        <f t="shared" si="14"/>
        <v>32.25</v>
      </c>
      <c r="H300" s="110" t="s">
        <v>6</v>
      </c>
    </row>
    <row r="301" spans="1:8" s="68" customFormat="1" ht="14.25" x14ac:dyDescent="0.2">
      <c r="A301" s="305"/>
      <c r="B301" s="197"/>
      <c r="C301" s="50" t="s">
        <v>365</v>
      </c>
      <c r="D301" s="51">
        <v>85</v>
      </c>
      <c r="E301" s="52"/>
      <c r="F301" s="49"/>
      <c r="G301" s="53">
        <f>G299+G300</f>
        <v>77.25</v>
      </c>
      <c r="H301" s="260"/>
    </row>
    <row r="302" spans="1:8" s="30" customFormat="1" ht="15.75" x14ac:dyDescent="0.25">
      <c r="A302" s="306">
        <v>86</v>
      </c>
      <c r="B302" s="200"/>
      <c r="C302" s="316" t="s">
        <v>274</v>
      </c>
      <c r="D302" s="31"/>
      <c r="E302" s="105"/>
      <c r="F302" s="101"/>
      <c r="G302" s="116"/>
      <c r="H302" s="110"/>
    </row>
    <row r="303" spans="1:8" s="30" customFormat="1" ht="102" x14ac:dyDescent="0.2">
      <c r="A303" s="306"/>
      <c r="B303" s="141">
        <v>86.1</v>
      </c>
      <c r="C303" s="252" t="s">
        <v>275</v>
      </c>
      <c r="D303" s="31" t="s">
        <v>16</v>
      </c>
      <c r="E303" s="105">
        <v>150</v>
      </c>
      <c r="F303" s="101">
        <v>3</v>
      </c>
      <c r="G303" s="116">
        <f t="shared" ref="G303:G308" si="15">E303*F303</f>
        <v>450</v>
      </c>
      <c r="H303" s="110" t="s">
        <v>6</v>
      </c>
    </row>
    <row r="304" spans="1:8" s="30" customFormat="1" ht="102" x14ac:dyDescent="0.2">
      <c r="A304" s="306"/>
      <c r="B304" s="141">
        <v>86.2</v>
      </c>
      <c r="C304" s="252" t="s">
        <v>276</v>
      </c>
      <c r="D304" s="31" t="s">
        <v>16</v>
      </c>
      <c r="E304" s="105">
        <v>150</v>
      </c>
      <c r="F304" s="101">
        <v>3</v>
      </c>
      <c r="G304" s="116">
        <f t="shared" si="15"/>
        <v>450</v>
      </c>
      <c r="H304" s="110" t="s">
        <v>6</v>
      </c>
    </row>
    <row r="305" spans="1:8" s="30" customFormat="1" ht="102" x14ac:dyDescent="0.2">
      <c r="A305" s="306"/>
      <c r="B305" s="141">
        <v>86.3</v>
      </c>
      <c r="C305" s="252" t="s">
        <v>280</v>
      </c>
      <c r="D305" s="31" t="s">
        <v>16</v>
      </c>
      <c r="E305" s="105">
        <v>150</v>
      </c>
      <c r="F305" s="101">
        <v>4</v>
      </c>
      <c r="G305" s="116">
        <f t="shared" si="15"/>
        <v>600</v>
      </c>
      <c r="H305" s="110" t="s">
        <v>6</v>
      </c>
    </row>
    <row r="306" spans="1:8" s="30" customFormat="1" ht="102" x14ac:dyDescent="0.2">
      <c r="A306" s="306"/>
      <c r="B306" s="141">
        <v>86.4</v>
      </c>
      <c r="C306" s="252" t="s">
        <v>277</v>
      </c>
      <c r="D306" s="31" t="s">
        <v>16</v>
      </c>
      <c r="E306" s="105">
        <v>150</v>
      </c>
      <c r="F306" s="101">
        <v>3</v>
      </c>
      <c r="G306" s="116">
        <f t="shared" si="15"/>
        <v>450</v>
      </c>
      <c r="H306" s="110" t="s">
        <v>6</v>
      </c>
    </row>
    <row r="307" spans="1:8" s="30" customFormat="1" ht="102" x14ac:dyDescent="0.2">
      <c r="A307" s="306"/>
      <c r="B307" s="141">
        <v>86.5</v>
      </c>
      <c r="C307" s="252" t="s">
        <v>278</v>
      </c>
      <c r="D307" s="31" t="s">
        <v>16</v>
      </c>
      <c r="E307" s="105">
        <v>150</v>
      </c>
      <c r="F307" s="101">
        <v>2</v>
      </c>
      <c r="G307" s="116">
        <f t="shared" si="15"/>
        <v>300</v>
      </c>
      <c r="H307" s="110" t="s">
        <v>6</v>
      </c>
    </row>
    <row r="308" spans="1:8" s="30" customFormat="1" ht="102" x14ac:dyDescent="0.2">
      <c r="A308" s="306"/>
      <c r="B308" s="141">
        <v>86.6</v>
      </c>
      <c r="C308" s="252" t="s">
        <v>279</v>
      </c>
      <c r="D308" s="31" t="s">
        <v>16</v>
      </c>
      <c r="E308" s="105">
        <v>150</v>
      </c>
      <c r="F308" s="101">
        <v>4</v>
      </c>
      <c r="G308" s="116">
        <f t="shared" si="15"/>
        <v>600</v>
      </c>
      <c r="H308" s="110" t="s">
        <v>6</v>
      </c>
    </row>
    <row r="309" spans="1:8" s="1" customFormat="1" ht="25.5" x14ac:dyDescent="0.2">
      <c r="A309" s="315"/>
      <c r="B309" s="141">
        <v>86.7</v>
      </c>
      <c r="C309" s="139" t="s">
        <v>330</v>
      </c>
      <c r="D309" s="47" t="s">
        <v>16</v>
      </c>
      <c r="E309" s="57">
        <v>200</v>
      </c>
      <c r="F309" s="164">
        <v>2</v>
      </c>
      <c r="G309" s="76">
        <f>E309*F309</f>
        <v>400</v>
      </c>
      <c r="H309" s="110" t="s">
        <v>6</v>
      </c>
    </row>
    <row r="310" spans="1:8" s="68" customFormat="1" ht="14.25" x14ac:dyDescent="0.2">
      <c r="A310" s="305"/>
      <c r="B310" s="197"/>
      <c r="C310" s="50" t="s">
        <v>365</v>
      </c>
      <c r="D310" s="51">
        <v>86</v>
      </c>
      <c r="E310" s="52"/>
      <c r="F310" s="49"/>
      <c r="G310" s="53">
        <f>G303+G304+G305+G306+G307+G308+G309</f>
        <v>3250</v>
      </c>
      <c r="H310" s="260"/>
    </row>
    <row r="311" spans="1:8" s="44" customFormat="1" ht="15.75" x14ac:dyDescent="0.25">
      <c r="A311" s="315">
        <v>87</v>
      </c>
      <c r="B311" s="200"/>
      <c r="C311" s="317" t="s">
        <v>331</v>
      </c>
      <c r="D311" s="165"/>
      <c r="E311" s="166"/>
      <c r="F311" s="167"/>
      <c r="G311" s="166"/>
      <c r="H311" s="110"/>
    </row>
    <row r="312" spans="1:8" s="23" customFormat="1" ht="14.25" x14ac:dyDescent="0.2">
      <c r="A312" s="306"/>
      <c r="B312" s="141">
        <v>87.1</v>
      </c>
      <c r="C312" s="55" t="s">
        <v>98</v>
      </c>
      <c r="D312" s="47" t="s">
        <v>16</v>
      </c>
      <c r="E312" s="76">
        <v>20</v>
      </c>
      <c r="F312" s="56">
        <v>1</v>
      </c>
      <c r="G312" s="76">
        <f t="shared" ref="G312:G317" si="16">E312*F312</f>
        <v>20</v>
      </c>
      <c r="H312" s="110" t="s">
        <v>6</v>
      </c>
    </row>
    <row r="313" spans="1:8" s="23" customFormat="1" ht="14.25" x14ac:dyDescent="0.2">
      <c r="A313" s="306"/>
      <c r="B313" s="141">
        <v>87.2</v>
      </c>
      <c r="C313" s="55" t="s">
        <v>254</v>
      </c>
      <c r="D313" s="47" t="s">
        <v>16</v>
      </c>
      <c r="E313" s="76">
        <v>20</v>
      </c>
      <c r="F313" s="56">
        <v>2</v>
      </c>
      <c r="G313" s="76">
        <f t="shared" si="16"/>
        <v>40</v>
      </c>
      <c r="H313" s="110" t="s">
        <v>6</v>
      </c>
    </row>
    <row r="314" spans="1:8" s="23" customFormat="1" ht="14.25" x14ac:dyDescent="0.2">
      <c r="A314" s="306"/>
      <c r="B314" s="141">
        <v>87.3</v>
      </c>
      <c r="C314" s="55" t="s">
        <v>99</v>
      </c>
      <c r="D314" s="47" t="s">
        <v>16</v>
      </c>
      <c r="E314" s="76">
        <v>20</v>
      </c>
      <c r="F314" s="56">
        <v>1</v>
      </c>
      <c r="G314" s="76">
        <f t="shared" si="16"/>
        <v>20</v>
      </c>
      <c r="H314" s="110" t="s">
        <v>6</v>
      </c>
    </row>
    <row r="315" spans="1:8" s="23" customFormat="1" ht="14.25" x14ac:dyDescent="0.2">
      <c r="A315" s="306"/>
      <c r="B315" s="141">
        <v>87.4</v>
      </c>
      <c r="C315" s="55" t="s">
        <v>100</v>
      </c>
      <c r="D315" s="47" t="s">
        <v>16</v>
      </c>
      <c r="E315" s="76">
        <v>20</v>
      </c>
      <c r="F315" s="56">
        <v>2</v>
      </c>
      <c r="G315" s="76">
        <f t="shared" si="16"/>
        <v>40</v>
      </c>
      <c r="H315" s="110" t="s">
        <v>6</v>
      </c>
    </row>
    <row r="316" spans="1:8" s="23" customFormat="1" ht="14.25" x14ac:dyDescent="0.2">
      <c r="A316" s="306"/>
      <c r="B316" s="141">
        <v>87.5</v>
      </c>
      <c r="C316" s="55" t="s">
        <v>101</v>
      </c>
      <c r="D316" s="47" t="s">
        <v>16</v>
      </c>
      <c r="E316" s="76">
        <v>10</v>
      </c>
      <c r="F316" s="56">
        <v>2</v>
      </c>
      <c r="G316" s="76">
        <f t="shared" si="16"/>
        <v>20</v>
      </c>
      <c r="H316" s="110" t="s">
        <v>6</v>
      </c>
    </row>
    <row r="317" spans="1:8" s="23" customFormat="1" ht="14.25" x14ac:dyDescent="0.2">
      <c r="A317" s="306"/>
      <c r="B317" s="141">
        <v>87.6</v>
      </c>
      <c r="C317" s="55" t="s">
        <v>102</v>
      </c>
      <c r="D317" s="47" t="s">
        <v>16</v>
      </c>
      <c r="E317" s="76">
        <v>5</v>
      </c>
      <c r="F317" s="56">
        <v>2</v>
      </c>
      <c r="G317" s="76">
        <f t="shared" si="16"/>
        <v>10</v>
      </c>
      <c r="H317" s="110" t="s">
        <v>6</v>
      </c>
    </row>
    <row r="318" spans="1:8" s="68" customFormat="1" ht="14.25" x14ac:dyDescent="0.2">
      <c r="A318" s="305"/>
      <c r="B318" s="197"/>
      <c r="C318" s="50" t="s">
        <v>365</v>
      </c>
      <c r="D318" s="51">
        <v>87</v>
      </c>
      <c r="E318" s="52"/>
      <c r="F318" s="49"/>
      <c r="G318" s="53">
        <f>G312+G313+G314+G315+G316+G317</f>
        <v>150</v>
      </c>
      <c r="H318" s="260"/>
    </row>
    <row r="319" spans="1:8" s="1" customFormat="1" ht="25.5" x14ac:dyDescent="0.2">
      <c r="A319" s="303"/>
      <c r="B319" s="106"/>
      <c r="C319" s="313" t="s">
        <v>337</v>
      </c>
      <c r="D319" s="62"/>
      <c r="E319" s="66"/>
      <c r="F319" s="62"/>
      <c r="G319" s="66"/>
      <c r="H319" s="311"/>
    </row>
    <row r="320" spans="1:8" s="1" customFormat="1" ht="165.75" x14ac:dyDescent="0.2">
      <c r="A320" s="303">
        <v>88</v>
      </c>
      <c r="B320" s="106"/>
      <c r="C320" s="318" t="s">
        <v>291</v>
      </c>
      <c r="D320" s="107" t="s">
        <v>16</v>
      </c>
      <c r="E320" s="108">
        <v>7000</v>
      </c>
      <c r="F320" s="109">
        <v>1</v>
      </c>
      <c r="G320" s="57">
        <f t="shared" ref="G320:G330" si="17">E320*F320</f>
        <v>7000</v>
      </c>
      <c r="H320" s="110" t="s">
        <v>6</v>
      </c>
    </row>
    <row r="321" spans="1:9" s="68" customFormat="1" ht="14.25" x14ac:dyDescent="0.2">
      <c r="A321" s="305"/>
      <c r="B321" s="197"/>
      <c r="C321" s="50" t="s">
        <v>365</v>
      </c>
      <c r="D321" s="51">
        <v>88</v>
      </c>
      <c r="E321" s="52"/>
      <c r="F321" s="49"/>
      <c r="G321" s="53">
        <v>7000</v>
      </c>
      <c r="H321" s="260"/>
    </row>
    <row r="322" spans="1:9" s="1" customFormat="1" ht="63.75" x14ac:dyDescent="0.2">
      <c r="A322" s="306">
        <v>89</v>
      </c>
      <c r="B322" s="141"/>
      <c r="C322" s="55" t="s">
        <v>334</v>
      </c>
      <c r="D322" s="47" t="s">
        <v>16</v>
      </c>
      <c r="E322" s="76">
        <v>650</v>
      </c>
      <c r="F322" s="56">
        <v>1</v>
      </c>
      <c r="G322" s="57">
        <f t="shared" si="17"/>
        <v>650</v>
      </c>
      <c r="H322" s="110" t="s">
        <v>6</v>
      </c>
    </row>
    <row r="323" spans="1:9" s="68" customFormat="1" ht="14.25" x14ac:dyDescent="0.2">
      <c r="A323" s="305"/>
      <c r="B323" s="197"/>
      <c r="C323" s="50" t="s">
        <v>365</v>
      </c>
      <c r="D323" s="51">
        <v>89</v>
      </c>
      <c r="E323" s="52"/>
      <c r="F323" s="49"/>
      <c r="G323" s="53">
        <v>650</v>
      </c>
      <c r="H323" s="260"/>
    </row>
    <row r="324" spans="1:9" s="1" customFormat="1" ht="89.25" x14ac:dyDescent="0.2">
      <c r="A324" s="303">
        <v>90</v>
      </c>
      <c r="B324" s="141"/>
      <c r="C324" s="55" t="s">
        <v>335</v>
      </c>
      <c r="D324" s="47" t="s">
        <v>16</v>
      </c>
      <c r="E324" s="76">
        <v>1700</v>
      </c>
      <c r="F324" s="56">
        <v>1</v>
      </c>
      <c r="G324" s="57">
        <f t="shared" si="17"/>
        <v>1700</v>
      </c>
      <c r="H324" s="110" t="s">
        <v>6</v>
      </c>
    </row>
    <row r="325" spans="1:9" s="68" customFormat="1" ht="14.25" x14ac:dyDescent="0.2">
      <c r="A325" s="305"/>
      <c r="B325" s="197"/>
      <c r="C325" s="50" t="s">
        <v>365</v>
      </c>
      <c r="D325" s="51">
        <v>90</v>
      </c>
      <c r="E325" s="52"/>
      <c r="F325" s="49"/>
      <c r="G325" s="53">
        <v>1700</v>
      </c>
      <c r="H325" s="260"/>
    </row>
    <row r="326" spans="1:9" s="1" customFormat="1" ht="38.25" x14ac:dyDescent="0.2">
      <c r="A326" s="306">
        <v>91</v>
      </c>
      <c r="B326" s="141"/>
      <c r="C326" s="55" t="s">
        <v>336</v>
      </c>
      <c r="D326" s="47" t="s">
        <v>16</v>
      </c>
      <c r="E326" s="76">
        <v>950</v>
      </c>
      <c r="F326" s="56">
        <v>1</v>
      </c>
      <c r="G326" s="57">
        <f t="shared" si="17"/>
        <v>950</v>
      </c>
      <c r="H326" s="110" t="s">
        <v>6</v>
      </c>
    </row>
    <row r="327" spans="1:9" s="68" customFormat="1" ht="14.25" x14ac:dyDescent="0.2">
      <c r="A327" s="305"/>
      <c r="B327" s="197"/>
      <c r="C327" s="50" t="s">
        <v>365</v>
      </c>
      <c r="D327" s="51">
        <v>91</v>
      </c>
      <c r="E327" s="52"/>
      <c r="F327" s="49"/>
      <c r="G327" s="53">
        <v>950</v>
      </c>
      <c r="H327" s="260"/>
    </row>
    <row r="328" spans="1:9" s="22" customFormat="1" ht="38.25" x14ac:dyDescent="0.2">
      <c r="A328" s="303">
        <v>92</v>
      </c>
      <c r="B328" s="141"/>
      <c r="C328" s="55" t="s">
        <v>48</v>
      </c>
      <c r="D328" s="56" t="s">
        <v>16</v>
      </c>
      <c r="E328" s="57">
        <v>287</v>
      </c>
      <c r="F328" s="56">
        <v>1</v>
      </c>
      <c r="G328" s="56">
        <f t="shared" si="17"/>
        <v>287</v>
      </c>
      <c r="H328" s="110" t="s">
        <v>6</v>
      </c>
    </row>
    <row r="329" spans="1:9" s="68" customFormat="1" ht="14.25" x14ac:dyDescent="0.2">
      <c r="A329" s="305"/>
      <c r="B329" s="197"/>
      <c r="C329" s="50" t="s">
        <v>365</v>
      </c>
      <c r="D329" s="51">
        <v>92</v>
      </c>
      <c r="E329" s="52"/>
      <c r="F329" s="49"/>
      <c r="G329" s="53">
        <v>287</v>
      </c>
      <c r="H329" s="260"/>
    </row>
    <row r="330" spans="1:9" s="22" customFormat="1" ht="89.25" x14ac:dyDescent="0.2">
      <c r="A330" s="306">
        <v>93</v>
      </c>
      <c r="B330" s="106"/>
      <c r="C330" s="55" t="s">
        <v>80</v>
      </c>
      <c r="D330" s="56" t="s">
        <v>16</v>
      </c>
      <c r="E330" s="76">
        <v>1800</v>
      </c>
      <c r="F330" s="56">
        <v>1</v>
      </c>
      <c r="G330" s="57">
        <f t="shared" si="17"/>
        <v>1800</v>
      </c>
      <c r="H330" s="110" t="s">
        <v>6</v>
      </c>
    </row>
    <row r="331" spans="1:9" s="68" customFormat="1" ht="14.25" x14ac:dyDescent="0.2">
      <c r="A331" s="305"/>
      <c r="B331" s="197"/>
      <c r="C331" s="50" t="s">
        <v>365</v>
      </c>
      <c r="D331" s="51">
        <v>93</v>
      </c>
      <c r="E331" s="52"/>
      <c r="F331" s="49"/>
      <c r="G331" s="53">
        <v>1800</v>
      </c>
      <c r="H331" s="260"/>
    </row>
    <row r="332" spans="1:9" s="22" customFormat="1" ht="38.25" x14ac:dyDescent="0.2">
      <c r="A332" s="303">
        <v>94</v>
      </c>
      <c r="B332" s="141"/>
      <c r="C332" s="55" t="s">
        <v>47</v>
      </c>
      <c r="D332" s="56" t="s">
        <v>16</v>
      </c>
      <c r="E332" s="57">
        <v>1955.83</v>
      </c>
      <c r="F332" s="56">
        <v>1</v>
      </c>
      <c r="G332" s="56">
        <f t="shared" ref="G332" si="18">E332*F332</f>
        <v>1955.83</v>
      </c>
      <c r="H332" s="110" t="s">
        <v>6</v>
      </c>
    </row>
    <row r="333" spans="1:9" s="68" customFormat="1" ht="14.25" x14ac:dyDescent="0.2">
      <c r="A333" s="305"/>
      <c r="B333" s="197"/>
      <c r="C333" s="50" t="s">
        <v>365</v>
      </c>
      <c r="D333" s="51">
        <v>94</v>
      </c>
      <c r="E333" s="52"/>
      <c r="F333" s="49"/>
      <c r="G333" s="53">
        <v>1955.83</v>
      </c>
      <c r="H333" s="260"/>
    </row>
    <row r="334" spans="1:9" s="22" customFormat="1" ht="76.5" x14ac:dyDescent="0.2">
      <c r="A334" s="306">
        <v>95</v>
      </c>
      <c r="B334" s="106"/>
      <c r="C334" s="55" t="s">
        <v>81</v>
      </c>
      <c r="D334" s="56" t="s">
        <v>16</v>
      </c>
      <c r="E334" s="76">
        <v>1500</v>
      </c>
      <c r="F334" s="56">
        <v>1</v>
      </c>
      <c r="G334" s="57">
        <f>E334*F334</f>
        <v>1500</v>
      </c>
      <c r="H334" s="110" t="s">
        <v>6</v>
      </c>
    </row>
    <row r="335" spans="1:9" s="68" customFormat="1" ht="14.25" x14ac:dyDescent="0.2">
      <c r="A335" s="305"/>
      <c r="B335" s="197"/>
      <c r="C335" s="50" t="s">
        <v>365</v>
      </c>
      <c r="D335" s="51">
        <v>95</v>
      </c>
      <c r="E335" s="52"/>
      <c r="F335" s="49"/>
      <c r="G335" s="53">
        <v>1500</v>
      </c>
      <c r="H335" s="260"/>
    </row>
    <row r="336" spans="1:9" s="22" customFormat="1" ht="38.25" x14ac:dyDescent="0.2">
      <c r="A336" s="303">
        <v>96</v>
      </c>
      <c r="B336" s="106"/>
      <c r="C336" s="55" t="s">
        <v>403</v>
      </c>
      <c r="D336" s="56" t="s">
        <v>16</v>
      </c>
      <c r="E336" s="76">
        <v>500</v>
      </c>
      <c r="F336" s="56">
        <v>1</v>
      </c>
      <c r="G336" s="57">
        <f>E336*F336</f>
        <v>500</v>
      </c>
      <c r="H336" s="110" t="s">
        <v>6</v>
      </c>
      <c r="I336" s="27"/>
    </row>
    <row r="337" spans="1:9" s="68" customFormat="1" ht="14.25" x14ac:dyDescent="0.2">
      <c r="A337" s="305"/>
      <c r="B337" s="197"/>
      <c r="C337" s="50" t="s">
        <v>365</v>
      </c>
      <c r="D337" s="51">
        <v>96</v>
      </c>
      <c r="E337" s="52"/>
      <c r="F337" s="49"/>
      <c r="G337" s="53">
        <v>500</v>
      </c>
      <c r="H337" s="260"/>
    </row>
    <row r="338" spans="1:9" s="22" customFormat="1" ht="63.75" x14ac:dyDescent="0.2">
      <c r="A338" s="306">
        <v>97</v>
      </c>
      <c r="B338" s="141"/>
      <c r="C338" s="55" t="s">
        <v>82</v>
      </c>
      <c r="D338" s="56" t="s">
        <v>16</v>
      </c>
      <c r="E338" s="57">
        <v>1050</v>
      </c>
      <c r="F338" s="56">
        <v>1</v>
      </c>
      <c r="G338" s="57">
        <f>E338*F338</f>
        <v>1050</v>
      </c>
      <c r="H338" s="110" t="s">
        <v>6</v>
      </c>
    </row>
    <row r="339" spans="1:9" s="68" customFormat="1" ht="14.25" x14ac:dyDescent="0.2">
      <c r="A339" s="305"/>
      <c r="B339" s="197"/>
      <c r="C339" s="50" t="s">
        <v>365</v>
      </c>
      <c r="D339" s="51">
        <v>97</v>
      </c>
      <c r="E339" s="52"/>
      <c r="F339" s="49"/>
      <c r="G339" s="53">
        <v>1050</v>
      </c>
      <c r="H339" s="260"/>
    </row>
    <row r="340" spans="1:9" s="22" customFormat="1" ht="14.25" x14ac:dyDescent="0.2">
      <c r="A340" s="305"/>
      <c r="B340" s="197"/>
      <c r="C340" s="50"/>
      <c r="D340" s="51"/>
      <c r="E340" s="52"/>
      <c r="F340" s="49"/>
      <c r="G340" s="53"/>
      <c r="H340" s="260"/>
    </row>
    <row r="341" spans="1:9" s="17" customFormat="1" ht="12.75" x14ac:dyDescent="0.2">
      <c r="A341" s="319"/>
      <c r="B341" s="320"/>
      <c r="C341" s="320"/>
      <c r="D341" s="321" t="s">
        <v>23</v>
      </c>
      <c r="E341" s="322"/>
      <c r="F341" s="321"/>
      <c r="G341" s="323">
        <f>SUM(G9:G340)/2</f>
        <v>139657.64000000001</v>
      </c>
      <c r="H341" s="324"/>
    </row>
    <row r="342" spans="1:9" s="68" customFormat="1" ht="12.75" x14ac:dyDescent="0.2">
      <c r="A342" s="271"/>
      <c r="B342" s="271"/>
      <c r="C342" s="272"/>
      <c r="D342" s="273"/>
      <c r="E342" s="274"/>
      <c r="F342" s="273"/>
      <c r="G342" s="273"/>
      <c r="H342" s="275"/>
    </row>
    <row r="343" spans="1:9" s="1" customFormat="1" ht="12.75" x14ac:dyDescent="0.2">
      <c r="A343" s="277"/>
      <c r="B343" s="277"/>
      <c r="C343" s="276"/>
      <c r="D343" s="278"/>
      <c r="E343" s="279"/>
      <c r="F343" s="278"/>
      <c r="G343" s="278"/>
      <c r="H343" s="279"/>
    </row>
    <row r="344" spans="1:9" s="23" customFormat="1" ht="12.75" x14ac:dyDescent="0.2">
      <c r="A344" s="277"/>
      <c r="B344" s="277"/>
      <c r="C344" s="276"/>
      <c r="D344" s="278"/>
      <c r="E344" s="279"/>
      <c r="F344" s="278"/>
      <c r="G344" s="278"/>
      <c r="H344" s="279"/>
    </row>
    <row r="345" spans="1:9" s="23" customFormat="1" ht="12.75" x14ac:dyDescent="0.2">
      <c r="A345" s="277"/>
      <c r="B345" s="277"/>
      <c r="C345" s="276"/>
      <c r="D345" s="278"/>
      <c r="E345" s="279"/>
      <c r="F345" s="278"/>
      <c r="G345" s="278"/>
      <c r="H345" s="279"/>
    </row>
    <row r="346" spans="1:9" s="23" customFormat="1" ht="12.75" x14ac:dyDescent="0.2">
      <c r="A346" s="277"/>
      <c r="B346" s="277"/>
      <c r="C346" s="276"/>
      <c r="D346" s="278"/>
      <c r="E346" s="279"/>
      <c r="F346" s="278"/>
      <c r="G346" s="278"/>
      <c r="H346" s="278"/>
    </row>
    <row r="347" spans="1:9" s="23" customFormat="1" ht="12.75" x14ac:dyDescent="0.2">
      <c r="B347" s="277"/>
      <c r="C347" s="277"/>
      <c r="D347" s="276"/>
      <c r="E347" s="279"/>
      <c r="F347" s="278"/>
      <c r="G347" s="281"/>
      <c r="H347" s="281"/>
    </row>
    <row r="348" spans="1:9" s="23" customFormat="1" ht="18.75" x14ac:dyDescent="0.3">
      <c r="A348" s="280"/>
      <c r="E348" s="282"/>
      <c r="F348" s="10"/>
      <c r="G348" s="10"/>
      <c r="H348" s="10"/>
    </row>
    <row r="349" spans="1:9" s="23" customFormat="1" ht="15.75" x14ac:dyDescent="0.25">
      <c r="A349" s="284"/>
      <c r="B349" s="285"/>
      <c r="C349" s="286"/>
      <c r="D349" s="11"/>
      <c r="E349" s="287"/>
      <c r="F349" s="287"/>
      <c r="G349" s="285"/>
      <c r="H349" s="9"/>
    </row>
    <row r="350" spans="1:9" s="23" customFormat="1" ht="15.75" x14ac:dyDescent="0.25">
      <c r="A350" s="289"/>
      <c r="B350" s="11"/>
      <c r="C350" s="11"/>
      <c r="D350" s="11"/>
      <c r="E350" s="33"/>
      <c r="F350" s="9"/>
      <c r="G350" s="9"/>
      <c r="H350" s="9"/>
    </row>
    <row r="351" spans="1:9" ht="15.75" x14ac:dyDescent="0.25">
      <c r="A351" s="284"/>
      <c r="B351" s="285"/>
      <c r="C351" s="286"/>
      <c r="D351" s="285"/>
      <c r="E351" s="290"/>
      <c r="F351" s="287"/>
      <c r="G351" s="285"/>
      <c r="H351" s="11"/>
      <c r="I351" s="288"/>
    </row>
    <row r="352" spans="1:9" ht="15.75" x14ac:dyDescent="0.25">
      <c r="A352" s="290"/>
      <c r="B352" s="285"/>
      <c r="C352" s="286"/>
      <c r="E352" s="290"/>
      <c r="F352" s="287"/>
      <c r="G352" s="285"/>
      <c r="H352" s="11"/>
    </row>
    <row r="353" spans="1:8" ht="15.75" x14ac:dyDescent="0.25">
      <c r="A353" s="290"/>
      <c r="B353" s="285"/>
      <c r="C353" s="286"/>
      <c r="D353" s="285"/>
      <c r="E353" s="285"/>
      <c r="F353" s="287"/>
      <c r="G353" s="285"/>
      <c r="H353" s="11"/>
    </row>
    <row r="354" spans="1:8" ht="15.75" x14ac:dyDescent="0.25">
      <c r="A354" s="290"/>
      <c r="B354" s="287"/>
      <c r="C354" s="287"/>
      <c r="D354" s="287"/>
      <c r="E354" s="287"/>
      <c r="F354" s="287"/>
      <c r="G354" s="287"/>
      <c r="H354" s="11"/>
    </row>
    <row r="355" spans="1:8" ht="15.75" x14ac:dyDescent="0.25">
      <c r="A355" s="290"/>
      <c r="B355" s="287"/>
      <c r="C355" s="287"/>
      <c r="D355" s="287"/>
      <c r="E355" s="287"/>
      <c r="F355" s="287"/>
      <c r="G355" s="287"/>
      <c r="H355" s="11"/>
    </row>
    <row r="356" spans="1:8" ht="15.75" x14ac:dyDescent="0.25">
      <c r="A356" s="290"/>
      <c r="B356" s="287"/>
      <c r="C356" s="287"/>
      <c r="D356" s="287"/>
      <c r="E356" s="287"/>
      <c r="F356" s="287"/>
      <c r="G356" s="287"/>
      <c r="H356" s="11"/>
    </row>
  </sheetData>
  <mergeCells count="3">
    <mergeCell ref="A1:G1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Full</vt:lpstr>
      <vt:lpstr>Za |MZ</vt:lpstr>
      <vt:lpstr>Sheet3</vt:lpstr>
      <vt:lpstr>Full!Print_Area</vt:lpstr>
      <vt:lpstr>'Za |MZ'!Print_Area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Irina</cp:lastModifiedBy>
  <cp:lastPrinted>2018-06-12T06:59:06Z</cp:lastPrinted>
  <dcterms:created xsi:type="dcterms:W3CDTF">2018-01-16T11:57:23Z</dcterms:created>
  <dcterms:modified xsi:type="dcterms:W3CDTF">2018-06-14T07:08:53Z</dcterms:modified>
</cp:coreProperties>
</file>